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.xml" ContentType="application/vnd.openxmlformats-officedocument.drawingml.chart+xml"/>
  <Override PartName="/xl/drawings/drawing23.xml" ContentType="application/vnd.openxmlformats-officedocument.drawing+xml"/>
  <Override PartName="/xl/charts/chart2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-23145" yWindow="-6270" windowWidth="23250" windowHeight="12450" tabRatio="930"/>
  </bookViews>
  <sheets>
    <sheet name="Índice" sheetId="30" r:id="rId1"/>
    <sheet name="1. Personal del Grupo" sheetId="1" r:id="rId2"/>
    <sheet name="2. Movilidades" sheetId="2" r:id="rId3"/>
    <sheet name="3. Dotación" sheetId="11" r:id="rId4"/>
    <sheet name="4. Diversidad" sheetId="12" r:id="rId5"/>
    <sheet name="5. Diversidad en órganos de g" sheetId="13" r:id="rId6"/>
    <sheet name="6. Personas en situación de d" sheetId="14" r:id="rId7"/>
    <sheet name="7. Incidentes de discriminación" sheetId="15" r:id="rId8"/>
    <sheet name="8. Beneficios Postnatal" sheetId="16" r:id="rId9"/>
    <sheet name="9. Nuevas contrataciones de e" sheetId="17" r:id="rId10"/>
    <sheet name="10. Rotación" sheetId="18" r:id="rId11"/>
    <sheet name="11. Iniciativas clima" sheetId="27" r:id="rId12"/>
    <sheet name="12. Brecha salarial" sheetId="23" r:id="rId13"/>
    <sheet name="13. Negociación Colectiva" sheetId="19" r:id="rId14"/>
    <sheet name="14. Capacitaciones" sheetId="3" r:id="rId15"/>
    <sheet name="15. Formación" sheetId="20" r:id="rId16"/>
    <sheet name="16. Formación (2)" sheetId="21" r:id="rId17"/>
    <sheet name="17. Ev Desempeño" sheetId="28" r:id="rId18"/>
    <sheet name="18. ROIHC" sheetId="25" r:id="rId19"/>
    <sheet name="19. Salud y seguridad" sheetId="22" r:id="rId20"/>
    <sheet name="20. Ausentismo" sheetId="26" r:id="rId21"/>
    <sheet name="21. Índice de frecuencia de acc" sheetId="4" r:id="rId22"/>
    <sheet name="22. Índice de gravedad" sheetId="5" r:id="rId23"/>
    <sheet name="23. Comparativo Tasa de Acciden" sheetId="6" r:id="rId24"/>
    <sheet name="24. Beneficios" sheetId="29" r:id="rId25"/>
    <sheet name="25. Resultados del monitoreo AS" sheetId="8" r:id="rId26"/>
    <sheet name="26. Proveedores" sheetId="9" r:id="rId27"/>
    <sheet name="27. Número de proveedores " sheetId="24" r:id="rId28"/>
    <sheet name="28. Prontitud en el pago de fac" sheetId="10" r:id="rId29"/>
  </sheets>
  <externalReferences>
    <externalReference r:id="rId30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4" i="8"/>
  <c r="C6" i="6" l="1"/>
  <c r="D9" i="6" s="1"/>
  <c r="D6" i="6" l="1"/>
  <c r="D7" i="6"/>
  <c r="D8" i="6"/>
  <c r="N27" i="14"/>
  <c r="K27" i="14"/>
  <c r="H27" i="14"/>
  <c r="E27" i="14"/>
  <c r="K26" i="14"/>
  <c r="N25" i="14"/>
  <c r="H25" i="14"/>
  <c r="E25" i="14"/>
  <c r="N20" i="14"/>
  <c r="K20" i="14"/>
  <c r="H20" i="14"/>
  <c r="E20" i="14"/>
  <c r="AD14" i="12" l="1"/>
  <c r="AE14" i="12"/>
  <c r="D7" i="25" l="1"/>
  <c r="C7" i="25"/>
  <c r="E31" i="20" l="1"/>
  <c r="C31" i="20"/>
  <c r="G30" i="20"/>
  <c r="G29" i="20"/>
  <c r="G28" i="20"/>
  <c r="G27" i="20"/>
  <c r="G25" i="20"/>
  <c r="G24" i="20"/>
  <c r="G23" i="20"/>
  <c r="Y17" i="20"/>
  <c r="X17" i="20"/>
  <c r="V17" i="20"/>
  <c r="U17" i="20"/>
  <c r="Z16" i="20"/>
  <c r="W16" i="20"/>
  <c r="Z15" i="20"/>
  <c r="W15" i="20"/>
  <c r="Z14" i="20"/>
  <c r="W14" i="20"/>
  <c r="Z13" i="20"/>
  <c r="W13" i="20"/>
  <c r="Z12" i="20"/>
  <c r="W12" i="20"/>
  <c r="Z11" i="20"/>
  <c r="W11" i="20"/>
  <c r="Z10" i="20"/>
  <c r="W10" i="20"/>
  <c r="Z9" i="20"/>
  <c r="W9" i="20"/>
  <c r="Z8" i="20"/>
  <c r="W8" i="20"/>
  <c r="Z17" i="20" l="1"/>
  <c r="G31" i="20"/>
  <c r="W17" i="20"/>
  <c r="S14" i="19"/>
  <c r="V14" i="19" s="1"/>
  <c r="O14" i="19"/>
  <c r="K14" i="19"/>
  <c r="G14" i="19"/>
  <c r="C14" i="19"/>
  <c r="V13" i="19"/>
  <c r="U13" i="19"/>
  <c r="V12" i="19"/>
  <c r="U12" i="19"/>
  <c r="V11" i="19"/>
  <c r="U11" i="19"/>
  <c r="V10" i="19"/>
  <c r="U10" i="19"/>
  <c r="U9" i="19"/>
  <c r="V8" i="19"/>
  <c r="U8" i="19"/>
  <c r="V7" i="19"/>
  <c r="U7" i="19"/>
  <c r="L16" i="18"/>
  <c r="M16" i="18" s="1"/>
  <c r="M15" i="18"/>
  <c r="M14" i="18"/>
  <c r="M13" i="18"/>
  <c r="M12" i="18"/>
  <c r="M11" i="18"/>
  <c r="M10" i="18"/>
  <c r="L9" i="18"/>
  <c r="M9" i="18" s="1"/>
  <c r="M8" i="18"/>
  <c r="M7" i="18"/>
  <c r="M9" i="17"/>
  <c r="M16" i="17"/>
  <c r="AE39" i="16"/>
  <c r="AD39" i="16"/>
  <c r="Z39" i="16"/>
  <c r="W39" i="16"/>
  <c r="T39" i="16"/>
  <c r="Q39" i="16"/>
  <c r="N39" i="16"/>
  <c r="K39" i="16"/>
  <c r="H39" i="16"/>
  <c r="E39" i="16"/>
  <c r="AE38" i="16"/>
  <c r="AD38" i="16"/>
  <c r="AC38" i="16"/>
  <c r="Z38" i="16"/>
  <c r="W38" i="16"/>
  <c r="T38" i="16"/>
  <c r="Q38" i="16"/>
  <c r="N38" i="16"/>
  <c r="K38" i="16"/>
  <c r="H38" i="16"/>
  <c r="E38" i="16"/>
  <c r="AE37" i="16"/>
  <c r="AD37" i="16"/>
  <c r="AC37" i="16"/>
  <c r="Z37" i="16"/>
  <c r="W37" i="16"/>
  <c r="T37" i="16"/>
  <c r="Q37" i="16"/>
  <c r="N37" i="16"/>
  <c r="K37" i="16"/>
  <c r="H37" i="16"/>
  <c r="E37" i="16"/>
  <c r="AL12" i="12"/>
  <c r="AK12" i="12"/>
  <c r="C32" i="12"/>
  <c r="C29" i="12"/>
  <c r="AE25" i="12"/>
  <c r="AD25" i="12"/>
  <c r="AC25" i="12"/>
  <c r="Z25" i="12"/>
  <c r="W25" i="12"/>
  <c r="T25" i="12"/>
  <c r="Q25" i="12"/>
  <c r="N25" i="12"/>
  <c r="K25" i="12"/>
  <c r="H25" i="12"/>
  <c r="E25" i="12"/>
  <c r="AE24" i="12"/>
  <c r="AD24" i="12"/>
  <c r="AC24" i="12"/>
  <c r="Z24" i="12"/>
  <c r="W24" i="12"/>
  <c r="T24" i="12"/>
  <c r="Q24" i="12"/>
  <c r="N24" i="12"/>
  <c r="K24" i="12"/>
  <c r="H24" i="12"/>
  <c r="E24" i="12"/>
  <c r="AE23" i="12"/>
  <c r="AD23" i="12"/>
  <c r="AC23" i="12"/>
  <c r="Z23" i="12"/>
  <c r="W23" i="12"/>
  <c r="T23" i="12"/>
  <c r="Q23" i="12"/>
  <c r="N23" i="12"/>
  <c r="K23" i="12"/>
  <c r="H23" i="12"/>
  <c r="E23" i="12"/>
  <c r="AE22" i="12"/>
  <c r="AD22" i="12"/>
  <c r="AC22" i="12"/>
  <c r="Z22" i="12"/>
  <c r="W22" i="12"/>
  <c r="T22" i="12"/>
  <c r="Q22" i="12"/>
  <c r="N22" i="12"/>
  <c r="K22" i="12"/>
  <c r="H22" i="12"/>
  <c r="E22" i="12"/>
  <c r="AE21" i="12"/>
  <c r="AD21" i="12"/>
  <c r="AC21" i="12"/>
  <c r="Z21" i="12"/>
  <c r="W21" i="12"/>
  <c r="T21" i="12"/>
  <c r="Q21" i="12"/>
  <c r="N21" i="12"/>
  <c r="K21" i="12"/>
  <c r="H21" i="12"/>
  <c r="E21" i="12"/>
  <c r="AE20" i="12"/>
  <c r="AD20" i="12"/>
  <c r="AC20" i="12"/>
  <c r="Z20" i="12"/>
  <c r="W20" i="12"/>
  <c r="T20" i="12"/>
  <c r="Q20" i="12"/>
  <c r="N20" i="12"/>
  <c r="K20" i="12"/>
  <c r="H20" i="12"/>
  <c r="E20" i="12"/>
  <c r="AE19" i="12"/>
  <c r="AD19" i="12"/>
  <c r="AC19" i="12"/>
  <c r="Z19" i="12"/>
  <c r="W19" i="12"/>
  <c r="T19" i="12"/>
  <c r="Q19" i="12"/>
  <c r="N19" i="12"/>
  <c r="K19" i="12"/>
  <c r="H19" i="12"/>
  <c r="E19" i="12"/>
  <c r="AE18" i="12"/>
  <c r="AD18" i="12"/>
  <c r="AC18" i="12"/>
  <c r="Z18" i="12"/>
  <c r="W18" i="12"/>
  <c r="T18" i="12"/>
  <c r="Q18" i="12"/>
  <c r="N18" i="12"/>
  <c r="K18" i="12"/>
  <c r="H18" i="12"/>
  <c r="E18" i="12"/>
  <c r="AE17" i="12"/>
  <c r="AD17" i="12"/>
  <c r="AC17" i="12"/>
  <c r="Z17" i="12"/>
  <c r="W17" i="12"/>
  <c r="T17" i="12"/>
  <c r="Q17" i="12"/>
  <c r="N17" i="12"/>
  <c r="K17" i="12"/>
  <c r="H17" i="12"/>
  <c r="E17" i="12"/>
  <c r="AE16" i="12"/>
  <c r="AD16" i="12"/>
  <c r="AC16" i="12"/>
  <c r="Z16" i="12"/>
  <c r="W16" i="12"/>
  <c r="T16" i="12"/>
  <c r="Q16" i="12"/>
  <c r="N16" i="12"/>
  <c r="K16" i="12"/>
  <c r="H16" i="12"/>
  <c r="E16" i="12"/>
  <c r="AE15" i="12"/>
  <c r="AD15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E9" i="12"/>
  <c r="AD9" i="12"/>
  <c r="AC9" i="12"/>
  <c r="Z9" i="12"/>
  <c r="W9" i="12"/>
  <c r="T9" i="12"/>
  <c r="Q9" i="12"/>
  <c r="N9" i="12"/>
  <c r="K9" i="12"/>
  <c r="H9" i="12"/>
  <c r="E9" i="12"/>
  <c r="AE8" i="12"/>
  <c r="AD8" i="12"/>
  <c r="AC8" i="12"/>
  <c r="Z8" i="12"/>
  <c r="W8" i="12"/>
  <c r="T8" i="12"/>
  <c r="Q8" i="12"/>
  <c r="N8" i="12"/>
  <c r="K8" i="12"/>
  <c r="H8" i="12"/>
  <c r="E8" i="12"/>
  <c r="AE7" i="12"/>
  <c r="AD7" i="12"/>
  <c r="AC7" i="12"/>
  <c r="Z7" i="12"/>
  <c r="W7" i="12"/>
  <c r="T7" i="12"/>
  <c r="Q7" i="12"/>
  <c r="N7" i="12"/>
  <c r="K7" i="12"/>
  <c r="H7" i="12"/>
  <c r="E7" i="12"/>
  <c r="AE6" i="12"/>
  <c r="AD6" i="12"/>
  <c r="AC6" i="12"/>
  <c r="Z6" i="12"/>
  <c r="W6" i="12"/>
  <c r="T6" i="12"/>
  <c r="Q6" i="12"/>
  <c r="N6" i="12"/>
  <c r="K6" i="12"/>
  <c r="H6" i="12"/>
  <c r="E6" i="12"/>
  <c r="AE5" i="12"/>
  <c r="AD5" i="12"/>
  <c r="AC5" i="12"/>
  <c r="Z5" i="12"/>
  <c r="W5" i="12"/>
  <c r="T5" i="12"/>
  <c r="Q5" i="12"/>
  <c r="N5" i="12"/>
  <c r="K5" i="12"/>
  <c r="H5" i="12"/>
  <c r="E5" i="12"/>
  <c r="AO10" i="11"/>
  <c r="AN10" i="11"/>
  <c r="AM10" i="11"/>
  <c r="AJ10" i="11"/>
  <c r="AG10" i="11"/>
  <c r="AD10" i="11"/>
  <c r="AA10" i="11"/>
  <c r="X10" i="11"/>
  <c r="U10" i="11"/>
  <c r="R10" i="11"/>
  <c r="O10" i="11"/>
  <c r="AO9" i="11"/>
  <c r="AN9" i="11"/>
  <c r="AM9" i="11"/>
  <c r="AJ9" i="11"/>
  <c r="AG9" i="11"/>
  <c r="AD9" i="11"/>
  <c r="AA9" i="11"/>
  <c r="X9" i="11"/>
  <c r="U9" i="11"/>
  <c r="R9" i="11"/>
  <c r="O9" i="11"/>
  <c r="AO8" i="11"/>
  <c r="AN8" i="11"/>
  <c r="AM8" i="11"/>
  <c r="AJ8" i="11"/>
  <c r="AG8" i="11"/>
  <c r="AD8" i="11"/>
  <c r="AA8" i="11"/>
  <c r="X8" i="11"/>
  <c r="U8" i="11"/>
  <c r="R8" i="11"/>
  <c r="O8" i="11"/>
  <c r="AO7" i="11"/>
  <c r="AN7" i="11"/>
  <c r="AM7" i="11"/>
  <c r="AJ7" i="11"/>
  <c r="AG7" i="11"/>
  <c r="AD7" i="11"/>
  <c r="AA7" i="11"/>
  <c r="X7" i="11"/>
  <c r="U7" i="11"/>
  <c r="R7" i="11"/>
  <c r="O7" i="11"/>
  <c r="AO6" i="11"/>
  <c r="AN6" i="11"/>
  <c r="AM6" i="11"/>
  <c r="AJ6" i="11"/>
  <c r="AG6" i="11"/>
  <c r="AD6" i="11"/>
  <c r="AA6" i="11"/>
  <c r="X6" i="11"/>
  <c r="U6" i="11"/>
  <c r="R6" i="11"/>
  <c r="O6" i="11"/>
  <c r="AO5" i="11"/>
  <c r="AN5" i="11"/>
  <c r="AM5" i="11"/>
  <c r="AJ5" i="11"/>
  <c r="AG5" i="11"/>
  <c r="AD5" i="11"/>
  <c r="AA5" i="11"/>
  <c r="X5" i="11"/>
  <c r="U5" i="11"/>
  <c r="R5" i="11"/>
  <c r="O5" i="11"/>
  <c r="I14" i="11"/>
  <c r="H14" i="11"/>
  <c r="G14" i="11"/>
  <c r="F14" i="11"/>
  <c r="E14" i="11"/>
  <c r="D14" i="11"/>
  <c r="C14" i="11"/>
  <c r="I13" i="1"/>
  <c r="H13" i="1"/>
  <c r="J12" i="1"/>
  <c r="J11" i="1"/>
  <c r="J10" i="1"/>
  <c r="J9" i="1"/>
  <c r="J8" i="1"/>
  <c r="J7" i="1"/>
  <c r="J6" i="1"/>
  <c r="L7" i="1" l="1"/>
  <c r="L11" i="1"/>
  <c r="L8" i="1"/>
  <c r="L12" i="1"/>
  <c r="L9" i="1"/>
  <c r="L13" i="1"/>
  <c r="L10" i="1"/>
  <c r="L6" i="1"/>
  <c r="K7" i="1"/>
  <c r="K11" i="1"/>
  <c r="K8" i="1"/>
  <c r="K12" i="1"/>
  <c r="K9" i="1"/>
  <c r="K13" i="1"/>
  <c r="K10" i="1"/>
  <c r="K6" i="1"/>
  <c r="T14" i="19"/>
  <c r="U14" i="19"/>
  <c r="J13" i="1"/>
  <c r="M13" i="1" s="1"/>
  <c r="N13" i="1" l="1"/>
  <c r="E14" i="1"/>
  <c r="E13" i="1"/>
  <c r="E11" i="1"/>
  <c r="C36" i="12" l="1"/>
  <c r="F20" i="15"/>
  <c r="F19" i="15"/>
  <c r="H11" i="21"/>
  <c r="D12" i="21"/>
  <c r="H15" i="21"/>
  <c r="C17" i="21"/>
  <c r="D9" i="21" s="1"/>
  <c r="E17" i="21"/>
  <c r="F8" i="21" s="1"/>
  <c r="G17" i="21"/>
  <c r="H8" i="21" s="1"/>
  <c r="I17" i="21"/>
  <c r="J11" i="21" s="1"/>
  <c r="K17" i="21"/>
  <c r="L11" i="21" s="1"/>
  <c r="M17" i="21"/>
  <c r="N10" i="21" s="1"/>
  <c r="O17" i="21"/>
  <c r="P10" i="21" s="1"/>
  <c r="Q17" i="21"/>
  <c r="R9" i="21" s="1"/>
  <c r="S17" i="21"/>
  <c r="U17" i="21"/>
  <c r="E8" i="20"/>
  <c r="H8" i="20"/>
  <c r="K8" i="20"/>
  <c r="N8" i="20"/>
  <c r="Q8" i="20"/>
  <c r="T8" i="20"/>
  <c r="E9" i="20"/>
  <c r="H9" i="20"/>
  <c r="K9" i="20"/>
  <c r="N9" i="20"/>
  <c r="Q9" i="20"/>
  <c r="T9" i="20"/>
  <c r="E10" i="20"/>
  <c r="H10" i="20"/>
  <c r="K10" i="20"/>
  <c r="N10" i="20"/>
  <c r="Q10" i="20"/>
  <c r="T10" i="20"/>
  <c r="E11" i="20"/>
  <c r="H11" i="20"/>
  <c r="K11" i="20"/>
  <c r="N11" i="20"/>
  <c r="Q11" i="20"/>
  <c r="T11" i="20"/>
  <c r="E12" i="20"/>
  <c r="H12" i="20"/>
  <c r="K12" i="20"/>
  <c r="N12" i="20"/>
  <c r="Q12" i="20"/>
  <c r="T12" i="20"/>
  <c r="E13" i="20"/>
  <c r="H13" i="20"/>
  <c r="K13" i="20"/>
  <c r="N13" i="20"/>
  <c r="Q13" i="20"/>
  <c r="T13" i="20"/>
  <c r="E14" i="20"/>
  <c r="H14" i="20"/>
  <c r="K14" i="20"/>
  <c r="N14" i="20"/>
  <c r="Q14" i="20"/>
  <c r="T14" i="20"/>
  <c r="E15" i="20"/>
  <c r="H15" i="20"/>
  <c r="K15" i="20"/>
  <c r="N15" i="20"/>
  <c r="Q15" i="20"/>
  <c r="T15" i="20"/>
  <c r="E16" i="20"/>
  <c r="H16" i="20"/>
  <c r="K16" i="20"/>
  <c r="N16" i="20"/>
  <c r="Q16" i="20"/>
  <c r="T16" i="20"/>
  <c r="C17" i="20"/>
  <c r="D17" i="20"/>
  <c r="F17" i="20"/>
  <c r="G17" i="20"/>
  <c r="H17" i="20" s="1"/>
  <c r="I17" i="20"/>
  <c r="J17" i="20"/>
  <c r="L17" i="20"/>
  <c r="M17" i="20"/>
  <c r="N17" i="20" s="1"/>
  <c r="O17" i="20"/>
  <c r="P17" i="20"/>
  <c r="R17" i="20"/>
  <c r="S17" i="20"/>
  <c r="T17" i="20" s="1"/>
  <c r="D9" i="18"/>
  <c r="E9" i="18"/>
  <c r="F9" i="18"/>
  <c r="G9" i="18"/>
  <c r="H9" i="18"/>
  <c r="I9" i="18"/>
  <c r="J9" i="18"/>
  <c r="K9" i="18"/>
  <c r="D16" i="18"/>
  <c r="E16" i="18"/>
  <c r="F16" i="18"/>
  <c r="G16" i="18"/>
  <c r="H16" i="18"/>
  <c r="I16" i="18"/>
  <c r="J16" i="18"/>
  <c r="K16" i="18"/>
  <c r="D9" i="17"/>
  <c r="E9" i="17"/>
  <c r="F9" i="17"/>
  <c r="H9" i="17"/>
  <c r="I9" i="17"/>
  <c r="J9" i="17"/>
  <c r="K9" i="17"/>
  <c r="D16" i="17"/>
  <c r="E16" i="17"/>
  <c r="F16" i="17"/>
  <c r="G16" i="17"/>
  <c r="H16" i="17"/>
  <c r="I16" i="17"/>
  <c r="J16" i="17"/>
  <c r="K16" i="17"/>
  <c r="E7" i="16"/>
  <c r="H7" i="16"/>
  <c r="K7" i="16"/>
  <c r="N7" i="16"/>
  <c r="Q7" i="16"/>
  <c r="T7" i="16"/>
  <c r="W7" i="16"/>
  <c r="Z7" i="16"/>
  <c r="AC7" i="16"/>
  <c r="AD7" i="16"/>
  <c r="AE7" i="16"/>
  <c r="E8" i="16"/>
  <c r="H8" i="16"/>
  <c r="K8" i="16"/>
  <c r="N8" i="16"/>
  <c r="Q8" i="16"/>
  <c r="T8" i="16"/>
  <c r="W8" i="16"/>
  <c r="Z8" i="16"/>
  <c r="AC8" i="16"/>
  <c r="AD8" i="16"/>
  <c r="AE8" i="16"/>
  <c r="E9" i="16"/>
  <c r="H9" i="16"/>
  <c r="K9" i="16"/>
  <c r="N9" i="16"/>
  <c r="Q9" i="16"/>
  <c r="T9" i="16"/>
  <c r="W9" i="16"/>
  <c r="Z9" i="16"/>
  <c r="AC9" i="16"/>
  <c r="AD9" i="16"/>
  <c r="AE9" i="16"/>
  <c r="E17" i="16"/>
  <c r="H17" i="16"/>
  <c r="K17" i="16"/>
  <c r="N17" i="16"/>
  <c r="Q17" i="16"/>
  <c r="T17" i="16"/>
  <c r="W17" i="16"/>
  <c r="Z17" i="16"/>
  <c r="AC17" i="16"/>
  <c r="AD17" i="16"/>
  <c r="AE17" i="16"/>
  <c r="E18" i="16"/>
  <c r="H18" i="16"/>
  <c r="K18" i="16"/>
  <c r="N18" i="16"/>
  <c r="Q18" i="16"/>
  <c r="T18" i="16"/>
  <c r="W18" i="16"/>
  <c r="Z18" i="16"/>
  <c r="AC18" i="16"/>
  <c r="AD18" i="16"/>
  <c r="AE18" i="16"/>
  <c r="E19" i="16"/>
  <c r="H19" i="16"/>
  <c r="K19" i="16"/>
  <c r="N19" i="16"/>
  <c r="Q19" i="16"/>
  <c r="T19" i="16"/>
  <c r="W19" i="16"/>
  <c r="Z19" i="16"/>
  <c r="AC19" i="16"/>
  <c r="AD19" i="16"/>
  <c r="AE19" i="16"/>
  <c r="E27" i="16"/>
  <c r="H27" i="16"/>
  <c r="K27" i="16"/>
  <c r="N27" i="16"/>
  <c r="Q27" i="16"/>
  <c r="T27" i="16"/>
  <c r="W27" i="16"/>
  <c r="Z27" i="16"/>
  <c r="AC27" i="16"/>
  <c r="AD27" i="16"/>
  <c r="AE27" i="16"/>
  <c r="E28" i="16"/>
  <c r="H28" i="16"/>
  <c r="K28" i="16"/>
  <c r="N28" i="16"/>
  <c r="Q28" i="16"/>
  <c r="T28" i="16"/>
  <c r="W28" i="16"/>
  <c r="Z28" i="16"/>
  <c r="AC28" i="16"/>
  <c r="AD28" i="16"/>
  <c r="AE28" i="16"/>
  <c r="E29" i="16"/>
  <c r="H29" i="16"/>
  <c r="K29" i="16"/>
  <c r="N29" i="16"/>
  <c r="Q29" i="16"/>
  <c r="T29" i="16"/>
  <c r="W29" i="16"/>
  <c r="Z29" i="16"/>
  <c r="AC29" i="16"/>
  <c r="AD29" i="16"/>
  <c r="AE29" i="16"/>
  <c r="E7" i="14"/>
  <c r="H7" i="14"/>
  <c r="K7" i="14"/>
  <c r="N7" i="14"/>
  <c r="E8" i="14"/>
  <c r="H8" i="14"/>
  <c r="K8" i="14"/>
  <c r="N8" i="14"/>
  <c r="E9" i="14"/>
  <c r="H9" i="14"/>
  <c r="K9" i="14"/>
  <c r="N9" i="14"/>
  <c r="E10" i="14"/>
  <c r="H10" i="14"/>
  <c r="K10" i="14"/>
  <c r="N10" i="14"/>
  <c r="E11" i="14"/>
  <c r="H11" i="14"/>
  <c r="K11" i="14"/>
  <c r="N11" i="14"/>
  <c r="E12" i="14"/>
  <c r="H12" i="14"/>
  <c r="K12" i="14"/>
  <c r="N12" i="14"/>
  <c r="E13" i="14"/>
  <c r="H13" i="14"/>
  <c r="K13" i="14"/>
  <c r="N13" i="14"/>
  <c r="E14" i="14"/>
  <c r="H14" i="14"/>
  <c r="K14" i="14"/>
  <c r="N14" i="14"/>
  <c r="E15" i="14"/>
  <c r="H15" i="14"/>
  <c r="K15" i="14"/>
  <c r="N15" i="14"/>
  <c r="C16" i="14"/>
  <c r="D16" i="14"/>
  <c r="F16" i="14"/>
  <c r="G16" i="14"/>
  <c r="I16" i="14"/>
  <c r="J16" i="14"/>
  <c r="L16" i="14"/>
  <c r="M16" i="14"/>
  <c r="D8" i="13"/>
  <c r="F8" i="13"/>
  <c r="H8" i="13"/>
  <c r="J8" i="13"/>
  <c r="L8" i="13"/>
  <c r="N8" i="13"/>
  <c r="P8" i="13"/>
  <c r="R8" i="13"/>
  <c r="D9" i="13"/>
  <c r="F9" i="13"/>
  <c r="H9" i="13"/>
  <c r="J9" i="13"/>
  <c r="L9" i="13"/>
  <c r="N9" i="13"/>
  <c r="P9" i="13"/>
  <c r="R9" i="13"/>
  <c r="D10" i="13"/>
  <c r="F10" i="13"/>
  <c r="H10" i="13"/>
  <c r="J10" i="13"/>
  <c r="L10" i="13"/>
  <c r="N10" i="13"/>
  <c r="P10" i="13"/>
  <c r="R10" i="13"/>
  <c r="D11" i="13"/>
  <c r="F11" i="13"/>
  <c r="H11" i="13"/>
  <c r="J11" i="13"/>
  <c r="L11" i="13"/>
  <c r="N11" i="13"/>
  <c r="P11" i="13"/>
  <c r="R11" i="13"/>
  <c r="D12" i="13"/>
  <c r="F12" i="13"/>
  <c r="H12" i="13"/>
  <c r="J12" i="13"/>
  <c r="L12" i="13"/>
  <c r="N12" i="13"/>
  <c r="P12" i="13"/>
  <c r="R12" i="13"/>
  <c r="D13" i="13"/>
  <c r="F13" i="13"/>
  <c r="H13" i="13"/>
  <c r="J13" i="13"/>
  <c r="L13" i="13"/>
  <c r="N13" i="13"/>
  <c r="P13" i="13"/>
  <c r="R13" i="13"/>
  <c r="D14" i="13"/>
  <c r="F14" i="13"/>
  <c r="H14" i="13"/>
  <c r="J14" i="13"/>
  <c r="L14" i="13"/>
  <c r="N14" i="13"/>
  <c r="P14" i="13"/>
  <c r="R14" i="13"/>
  <c r="D16" i="13"/>
  <c r="F16" i="13"/>
  <c r="H16" i="13"/>
  <c r="J16" i="13"/>
  <c r="L16" i="13"/>
  <c r="N16" i="13"/>
  <c r="P16" i="13"/>
  <c r="R16" i="13"/>
  <c r="C17" i="13"/>
  <c r="G17" i="13"/>
  <c r="K17" i="13"/>
  <c r="O17" i="13"/>
  <c r="H16" i="14" l="1"/>
  <c r="J14" i="21"/>
  <c r="L10" i="21"/>
  <c r="D8" i="21"/>
  <c r="K17" i="20"/>
  <c r="E17" i="20"/>
  <c r="H14" i="21"/>
  <c r="J10" i="21"/>
  <c r="J24" i="14"/>
  <c r="I24" i="14"/>
  <c r="K24" i="14" s="1"/>
  <c r="J22" i="14"/>
  <c r="I22" i="14"/>
  <c r="K22" i="14" s="1"/>
  <c r="J21" i="14"/>
  <c r="I21" i="14"/>
  <c r="K21" i="14" s="1"/>
  <c r="G28" i="14"/>
  <c r="F28" i="14"/>
  <c r="F26" i="14"/>
  <c r="G26" i="14"/>
  <c r="F24" i="14"/>
  <c r="G24" i="14"/>
  <c r="G23" i="14"/>
  <c r="F23" i="14"/>
  <c r="H23" i="14" s="1"/>
  <c r="F22" i="14"/>
  <c r="G22" i="14"/>
  <c r="G21" i="14"/>
  <c r="F21" i="14"/>
  <c r="H21" i="14" s="1"/>
  <c r="F15" i="21"/>
  <c r="J28" i="14"/>
  <c r="I28" i="14"/>
  <c r="I23" i="14"/>
  <c r="J23" i="14"/>
  <c r="K16" i="14"/>
  <c r="C28" i="14"/>
  <c r="D28" i="14"/>
  <c r="C26" i="14"/>
  <c r="D26" i="14"/>
  <c r="D24" i="14"/>
  <c r="C24" i="14"/>
  <c r="E24" i="14" s="1"/>
  <c r="D23" i="14"/>
  <c r="C23" i="14"/>
  <c r="E23" i="14" s="1"/>
  <c r="D22" i="14"/>
  <c r="C22" i="14"/>
  <c r="E22" i="14" s="1"/>
  <c r="C21" i="14"/>
  <c r="D21" i="14"/>
  <c r="E16" i="14"/>
  <c r="R16" i="21"/>
  <c r="D15" i="21"/>
  <c r="D14" i="21"/>
  <c r="F11" i="21"/>
  <c r="D10" i="21"/>
  <c r="J25" i="14"/>
  <c r="I25" i="14"/>
  <c r="K25" i="14" s="1"/>
  <c r="L28" i="14"/>
  <c r="M28" i="14"/>
  <c r="M26" i="14"/>
  <c r="L26" i="14"/>
  <c r="N26" i="14" s="1"/>
  <c r="L24" i="14"/>
  <c r="M24" i="14"/>
  <c r="L23" i="14"/>
  <c r="M23" i="14"/>
  <c r="M22" i="14"/>
  <c r="L22" i="14"/>
  <c r="N22" i="14" s="1"/>
  <c r="L21" i="14"/>
  <c r="M21" i="14"/>
  <c r="Q17" i="20"/>
  <c r="D16" i="21"/>
  <c r="L14" i="21"/>
  <c r="R12" i="21"/>
  <c r="D11" i="21"/>
  <c r="R8" i="21"/>
  <c r="T14" i="21"/>
  <c r="T10" i="21"/>
  <c r="T13" i="21"/>
  <c r="T9" i="21"/>
  <c r="T16" i="21"/>
  <c r="T12" i="21"/>
  <c r="T8" i="21"/>
  <c r="T15" i="21"/>
  <c r="T11" i="21"/>
  <c r="V15" i="21"/>
  <c r="V13" i="21"/>
  <c r="V11" i="21"/>
  <c r="V9" i="21"/>
  <c r="V14" i="21"/>
  <c r="V10" i="21"/>
  <c r="V16" i="21"/>
  <c r="V12" i="21"/>
  <c r="V8" i="21"/>
  <c r="N16" i="14"/>
  <c r="P13" i="21"/>
  <c r="P9" i="21"/>
  <c r="N13" i="21"/>
  <c r="N9" i="21"/>
  <c r="P16" i="21"/>
  <c r="L13" i="21"/>
  <c r="P12" i="21"/>
  <c r="H10" i="21"/>
  <c r="L9" i="21"/>
  <c r="P8" i="21"/>
  <c r="N16" i="21"/>
  <c r="R15" i="21"/>
  <c r="F14" i="21"/>
  <c r="J13" i="21"/>
  <c r="N12" i="21"/>
  <c r="R11" i="21"/>
  <c r="F10" i="21"/>
  <c r="J9" i="21"/>
  <c r="N8" i="21"/>
  <c r="H9" i="21"/>
  <c r="J16" i="21"/>
  <c r="N15" i="21"/>
  <c r="R14" i="21"/>
  <c r="F13" i="21"/>
  <c r="J12" i="21"/>
  <c r="N11" i="21"/>
  <c r="R10" i="21"/>
  <c r="F9" i="21"/>
  <c r="J8" i="21"/>
  <c r="L16" i="21"/>
  <c r="P15" i="21"/>
  <c r="H13" i="21"/>
  <c r="L12" i="21"/>
  <c r="P11" i="21"/>
  <c r="L8" i="21"/>
  <c r="H16" i="21"/>
  <c r="L15" i="21"/>
  <c r="P14" i="21"/>
  <c r="D13" i="21"/>
  <c r="H12" i="21"/>
  <c r="F16" i="21"/>
  <c r="J15" i="21"/>
  <c r="N14" i="21"/>
  <c r="R13" i="21"/>
  <c r="F12" i="21"/>
  <c r="N23" i="14" l="1"/>
  <c r="E21" i="14"/>
  <c r="E26" i="14"/>
  <c r="H22" i="14"/>
  <c r="H24" i="14"/>
  <c r="H28" i="14"/>
  <c r="N21" i="14"/>
  <c r="K23" i="14"/>
  <c r="N24" i="14"/>
  <c r="N28" i="14"/>
  <c r="E28" i="14"/>
  <c r="K28" i="14"/>
  <c r="H26" i="14"/>
</calcChain>
</file>

<file path=xl/sharedStrings.xml><?xml version="1.0" encoding="utf-8"?>
<sst xmlns="http://schemas.openxmlformats.org/spreadsheetml/2006/main" count="1483" uniqueCount="555">
  <si>
    <t>Personal del Grupo Aguas por género, al 31 de diciembre de 2024</t>
  </si>
  <si>
    <t>Sociedad</t>
  </si>
  <si>
    <t>Mujeres</t>
  </si>
  <si>
    <t>Hombres</t>
  </si>
  <si>
    <t>Total</t>
  </si>
  <si>
    <t>Aguas Andinas</t>
  </si>
  <si>
    <t>Aguas Cordillera</t>
  </si>
  <si>
    <t>Aguas Manquehue</t>
  </si>
  <si>
    <t>Ecoriles</t>
  </si>
  <si>
    <t>Hídrogística</t>
  </si>
  <si>
    <t>ANAM</t>
  </si>
  <si>
    <t>Aguas del Maipo</t>
  </si>
  <si>
    <t>Total Grupo</t>
  </si>
  <si>
    <t>Número de personas con contrato indefinido</t>
  </si>
  <si>
    <t>Número de personas con jornada completa</t>
  </si>
  <si>
    <t>Jornada ordinaria</t>
  </si>
  <si>
    <t>Jornada a tiempo parcial</t>
  </si>
  <si>
    <t>Teletrabajo parcial</t>
  </si>
  <si>
    <t>Teletrabajo completo</t>
  </si>
  <si>
    <t>Pactos de adaptabilidad</t>
  </si>
  <si>
    <t>Modalidades de evaluación de desempeño aplicadas en 2023</t>
  </si>
  <si>
    <t>Tipo</t>
  </si>
  <si>
    <t>Caracteristicas</t>
  </si>
  <si>
    <t>Frecuencia</t>
  </si>
  <si>
    <t>Movilidad interna</t>
  </si>
  <si>
    <t>Porcentaje de vacantes ocupadas por candidatos internos</t>
  </si>
  <si>
    <t>Desglosar por:</t>
  </si>
  <si>
    <t>Número total de vacantes que se produjeron en el grupo durante 2024</t>
  </si>
  <si>
    <t>Número de cargos vacantes ocupados por candidatos internos</t>
  </si>
  <si>
    <t>Número de personas</t>
  </si>
  <si>
    <t>Nº de personas por rango de edad</t>
  </si>
  <si>
    <t>Alta Gerencia</t>
  </si>
  <si>
    <t>Gerencia</t>
  </si>
  <si>
    <t>Jefatura</t>
  </si>
  <si>
    <t>Operario</t>
  </si>
  <si>
    <t>Otros técnicos</t>
  </si>
  <si>
    <t>Fuerza de venta</t>
  </si>
  <si>
    <t>Administravo</t>
  </si>
  <si>
    <t>Auxiliar</t>
  </si>
  <si>
    <t>Otros profesionales</t>
  </si>
  <si>
    <t>Estamento</t>
  </si>
  <si>
    <t>Hidrogistica</t>
  </si>
  <si>
    <t>Total Estamento</t>
  </si>
  <si>
    <t>Alta  Gerencia</t>
  </si>
  <si>
    <t>31 años o menos</t>
  </si>
  <si>
    <t>Entre 31 y 40 años</t>
  </si>
  <si>
    <t>Entre 41 y 50 años</t>
  </si>
  <si>
    <t>Entre 51 y 60 años</t>
  </si>
  <si>
    <t>Entre 61 y 70 años</t>
  </si>
  <si>
    <t>71 años o más</t>
  </si>
  <si>
    <t>Administrativo</t>
  </si>
  <si>
    <t>Nº de personas por antigüedad</t>
  </si>
  <si>
    <t>Nº de personas por nacionalidad en 2024</t>
  </si>
  <si>
    <t>Chilena</t>
  </si>
  <si>
    <t>Extranjeros</t>
  </si>
  <si>
    <t>Menos de 3 años</t>
  </si>
  <si>
    <t>entre 3 y 6 años</t>
  </si>
  <si>
    <t>mas de 6 y menos de 9</t>
  </si>
  <si>
    <t>entre 9 y 12 años</t>
  </si>
  <si>
    <t>mas de 12 años</t>
  </si>
  <si>
    <t>Nº de personas por nacionalidad</t>
  </si>
  <si>
    <t>Argentina</t>
  </si>
  <si>
    <t>Boliviana</t>
  </si>
  <si>
    <t>Brasileña</t>
  </si>
  <si>
    <t>Colombiana</t>
  </si>
  <si>
    <t>Cubana</t>
  </si>
  <si>
    <t>Ecuatoriana</t>
  </si>
  <si>
    <t>Española</t>
  </si>
  <si>
    <t>Francesa</t>
  </si>
  <si>
    <t>Peruana</t>
  </si>
  <si>
    <t>Uruguaya</t>
  </si>
  <si>
    <t>Venezolana</t>
  </si>
  <si>
    <t>Número de posiciones o cargos STEM</t>
  </si>
  <si>
    <t>Número de cargos STEM ocupados por mujeres</t>
  </si>
  <si>
    <t>%</t>
  </si>
  <si>
    <t>Número de nuevas contrataciones en cargos STEM en 2024</t>
  </si>
  <si>
    <t>Número de mujeres contratadas en cargos STEM en 2024</t>
  </si>
  <si>
    <t>Número de instalaciones certificadas en NCh 3262</t>
  </si>
  <si>
    <t>Número de instalaciones de la compañía</t>
  </si>
  <si>
    <t>Diversidad en órganos de gobierno y empleados</t>
  </si>
  <si>
    <t>2021</t>
  </si>
  <si>
    <t>2022</t>
  </si>
  <si>
    <t>2023</t>
  </si>
  <si>
    <t>2024</t>
  </si>
  <si>
    <t>Nº</t>
  </si>
  <si>
    <t>Gerencias</t>
  </si>
  <si>
    <t>Jefeturas</t>
  </si>
  <si>
    <t>Operaciones</t>
  </si>
  <si>
    <t>Administrativos</t>
  </si>
  <si>
    <t xml:space="preserve">Personas en situación de descapacidad </t>
  </si>
  <si>
    <t>Total estamento</t>
  </si>
  <si>
    <t>Incidentes de discriminación y acciones correctivas tomadas</t>
  </si>
  <si>
    <t>Permiso parental</t>
  </si>
  <si>
    <t>Estado de los
incidentes
y acciones
tomadas con
referencia a lo
siguiente:</t>
  </si>
  <si>
    <t xml:space="preserve"> GRI 401-3</t>
  </si>
  <si>
    <t>N° de trabajadores
acogidos a permiso parental</t>
  </si>
  <si>
    <t>Tasa de regreso
al trabajo</t>
  </si>
  <si>
    <t>Capacitaciones respecto al protocolo de prevención del acoso sexual, laboral y la violencia en el trabajo</t>
  </si>
  <si>
    <t>Denuncias presentadas de acoso laboral, sexual y violencia en el trabajo</t>
  </si>
  <si>
    <t>Presentadas ante la empresa</t>
  </si>
  <si>
    <t>Presentadas a la Dirección del trabajo</t>
  </si>
  <si>
    <t>Beneficios Postnatal</t>
  </si>
  <si>
    <t>Beneficios postnatal</t>
  </si>
  <si>
    <t>Número de personas que son elegibles para el posnatal mas allá de los mímimos legales</t>
  </si>
  <si>
    <t>Número de personas que han hecho uso efectivo del posnatal mas allá de los mímimos legales</t>
  </si>
  <si>
    <t>Número de dias que se han utilizado el posnatal mas allá del mínimo legal</t>
  </si>
  <si>
    <t>Nuevas contrataciones de empleados</t>
  </si>
  <si>
    <t>2020</t>
  </si>
  <si>
    <t>Sexo</t>
  </si>
  <si>
    <t>Hombre</t>
  </si>
  <si>
    <t>Mujer</t>
  </si>
  <si>
    <t>Edad</t>
  </si>
  <si>
    <t>30 años o menos</t>
  </si>
  <si>
    <t>0,8</t>
  </si>
  <si>
    <t>0,1</t>
  </si>
  <si>
    <t>71 años más</t>
  </si>
  <si>
    <t>Rotación (abandonaron la organización)</t>
  </si>
  <si>
    <t>1,7</t>
  </si>
  <si>
    <t>1,2</t>
  </si>
  <si>
    <t>Talleres de liderazgo:</t>
  </si>
  <si>
    <t>Número de talleres realizados</t>
  </si>
  <si>
    <t>Instancias de relacionamiento:</t>
  </si>
  <si>
    <t>Número de encuentros con el gerente general y miembros del directorio</t>
  </si>
  <si>
    <t>Participantes</t>
  </si>
  <si>
    <t>Charlas en sintonía:</t>
  </si>
  <si>
    <t>Número de charlas realizadas en 2024</t>
  </si>
  <si>
    <t>Número de particpantes</t>
  </si>
  <si>
    <t>Nota promedio con que los participantes evaluaron las charlas</t>
  </si>
  <si>
    <t>Visitas en familia:</t>
  </si>
  <si>
    <t>Número de visitas realizadas en 2024</t>
  </si>
  <si>
    <t>Número de familias participantes</t>
  </si>
  <si>
    <t>Reconocimientos en terreno a equipos operativos:</t>
  </si>
  <si>
    <t>Número de hitos en 2024</t>
  </si>
  <si>
    <t>Número de participantes</t>
  </si>
  <si>
    <t>Media (promedio)</t>
  </si>
  <si>
    <t>Mediana (valor intermedio)</t>
  </si>
  <si>
    <t>Salario promedio hombres (CLP)</t>
  </si>
  <si>
    <t>Salario promedio mujeres (CLP)</t>
  </si>
  <si>
    <t>% que representa salario de mujeres respecto a hombre</t>
  </si>
  <si>
    <t>Negociación Colectiva</t>
  </si>
  <si>
    <t>Empresa</t>
  </si>
  <si>
    <t>Dotación Total</t>
  </si>
  <si>
    <t>Sindicalizados</t>
  </si>
  <si>
    <t>Negociadores</t>
  </si>
  <si>
    <t>Con extensión
de Beneficios</t>
  </si>
  <si>
    <t>90,56%</t>
  </si>
  <si>
    <t>88,89%</t>
  </si>
  <si>
    <t>8,61%</t>
  </si>
  <si>
    <t>89,66%</t>
  </si>
  <si>
    <t>86,65%</t>
  </si>
  <si>
    <t>10,9%</t>
  </si>
  <si>
    <t>89,9%</t>
  </si>
  <si>
    <t>78,52%</t>
  </si>
  <si>
    <t>19,24%</t>
  </si>
  <si>
    <t>92,9%</t>
  </si>
  <si>
    <t>91,8%</t>
  </si>
  <si>
    <t>95,65%</t>
  </si>
  <si>
    <t>88,7%</t>
  </si>
  <si>
    <t>10,43%</t>
  </si>
  <si>
    <t>92,56%</t>
  </si>
  <si>
    <t>95,04%</t>
  </si>
  <si>
    <t>4,13%</t>
  </si>
  <si>
    <t>93,3%</t>
  </si>
  <si>
    <t>89,17%</t>
  </si>
  <si>
    <t>95,9%</t>
  </si>
  <si>
    <t>80,2%</t>
  </si>
  <si>
    <t>Agua Manquehue</t>
  </si>
  <si>
    <t>92,86%</t>
  </si>
  <si>
    <t>7,14%</t>
  </si>
  <si>
    <t>92,31%</t>
  </si>
  <si>
    <t>84,6</t>
  </si>
  <si>
    <t>15,4%</t>
  </si>
  <si>
    <t>ESSAL</t>
  </si>
  <si>
    <t>65,11%</t>
  </si>
  <si>
    <t>75,32%</t>
  </si>
  <si>
    <t>65,57%</t>
  </si>
  <si>
    <t>64,75%</t>
  </si>
  <si>
    <t>34,43%</t>
  </si>
  <si>
    <t>69,4%</t>
  </si>
  <si>
    <t>72,55%</t>
  </si>
  <si>
    <t>26,27%</t>
  </si>
  <si>
    <t>70,1%</t>
  </si>
  <si>
    <t>28,8%</t>
  </si>
  <si>
    <t>79,6%</t>
  </si>
  <si>
    <t>66,8%</t>
  </si>
  <si>
    <t>33,2%</t>
  </si>
  <si>
    <t>86,54%</t>
  </si>
  <si>
    <t>93,12%</t>
  </si>
  <si>
    <t>6,88%</t>
  </si>
  <si>
    <t>84,6%</t>
  </si>
  <si>
    <t>69,18%</t>
  </si>
  <si>
    <t>30,82%</t>
  </si>
  <si>
    <t>89,4%</t>
  </si>
  <si>
    <t>62,5%</t>
  </si>
  <si>
    <t>37,2%</t>
  </si>
  <si>
    <t>84,85%</t>
  </si>
  <si>
    <t>60,61%</t>
  </si>
  <si>
    <t>36,36%</t>
  </si>
  <si>
    <t>82,35%</t>
  </si>
  <si>
    <t>70,59%</t>
  </si>
  <si>
    <t>26,47%</t>
  </si>
  <si>
    <t>79,7%</t>
  </si>
  <si>
    <t>35,59%</t>
  </si>
  <si>
    <t>62,71%</t>
  </si>
  <si>
    <t>21,9%</t>
  </si>
  <si>
    <t>76,7%</t>
  </si>
  <si>
    <t>Aguas de Maipo</t>
  </si>
  <si>
    <t>Total General</t>
  </si>
  <si>
    <t>Capacitaciones en 2023</t>
  </si>
  <si>
    <t>Temática</t>
  </si>
  <si>
    <t>Curso/ contenidos</t>
  </si>
  <si>
    <t>Perfil/ cargos de los asistentes</t>
  </si>
  <si>
    <t>Número de asistentes</t>
  </si>
  <si>
    <t>Curso de formación para administradores de contrato:</t>
  </si>
  <si>
    <t>Número de participantes en 2024</t>
  </si>
  <si>
    <t>Número de personas capacitadas desde el comienzo del programa</t>
  </si>
  <si>
    <t>Máster del Agua:</t>
  </si>
  <si>
    <t>Número de personas que se mantiene en Aguas Andinas</t>
  </si>
  <si>
    <t xml:space="preserve">Formación </t>
  </si>
  <si>
    <t>Número de Personas Capacitadas</t>
  </si>
  <si>
    <t>Número de horas de capacitación</t>
  </si>
  <si>
    <t>Inversión promedio en capacitación por trabajador</t>
  </si>
  <si>
    <t>Inversión total en capacitación</t>
  </si>
  <si>
    <t>N° Trabajadores</t>
  </si>
  <si>
    <t>N° de horas de fomación</t>
  </si>
  <si>
    <t>Promedio de horas de formación</t>
  </si>
  <si>
    <t>Aguas Andinas, Aguas Cordillera y Aguas Manquehue</t>
  </si>
  <si>
    <t>Ecoriles, Hidrogistica, ANAM y Aguas del Maipo</t>
  </si>
  <si>
    <t>N° de beneficiarios</t>
  </si>
  <si>
    <t>% de beneficiarios respecto del total</t>
  </si>
  <si>
    <t>De Calidad</t>
  </si>
  <si>
    <t>Formación varias</t>
  </si>
  <si>
    <t>Habilidades blandas</t>
  </si>
  <si>
    <t>Idiomas</t>
  </si>
  <si>
    <t>Riesgos Laborales</t>
  </si>
  <si>
    <t>Sobre actividades propia de la empresa</t>
  </si>
  <si>
    <t>Medio Ambiante</t>
  </si>
  <si>
    <t>Otras</t>
  </si>
  <si>
    <t>Programa de coaching/mentoring</t>
  </si>
  <si>
    <t>Número total de empleados que participó en proceso de evaluación de desempeño 2024</t>
  </si>
  <si>
    <t>Número total de personas calificadas como de "alto potencial"</t>
  </si>
  <si>
    <t>Número total de reuniones de calibración</t>
  </si>
  <si>
    <t>Número de mentorías llevadas a cabo</t>
  </si>
  <si>
    <t>Retorno a la inversión en Capital Humano</t>
  </si>
  <si>
    <t>Ingresos totales (CLP)</t>
  </si>
  <si>
    <t>Total de gastos (CLP)</t>
  </si>
  <si>
    <t>Total de gastos relacionados a empleados (salarios + beneficios) (CLP)</t>
  </si>
  <si>
    <t>Retorno resultante</t>
  </si>
  <si>
    <t>Salud y seguridad</t>
  </si>
  <si>
    <t>Trabajadores propios</t>
  </si>
  <si>
    <t>Trabajadores contratistas</t>
  </si>
  <si>
    <t>Accidentes Con Tiempo Perdido (CTP)</t>
  </si>
  <si>
    <t>Accidentes Fatales</t>
  </si>
  <si>
    <t>Días perdidos por causa de accidente</t>
  </si>
  <si>
    <t>Días perdidos por causa de enfermedad laboral</t>
  </si>
  <si>
    <t>Días de ausencia por otro tipo de incapacidad</t>
  </si>
  <si>
    <t>Frecuencia de Enfermedades Profesionales</t>
  </si>
  <si>
    <t>Dotación (promedio anual)</t>
  </si>
  <si>
    <t>Horas Trabajadas (HH)</t>
  </si>
  <si>
    <t>Tasa de Frecuencia de Accidentes (TF)</t>
  </si>
  <si>
    <t>3,86</t>
  </si>
  <si>
    <t>4,38</t>
  </si>
  <si>
    <t>4,69</t>
  </si>
  <si>
    <t>10,88</t>
  </si>
  <si>
    <t>10,72</t>
  </si>
  <si>
    <t>12,9</t>
  </si>
  <si>
    <t>11,25</t>
  </si>
  <si>
    <t>8,54</t>
  </si>
  <si>
    <t>Tasa de Incidencia de Enfermedades Profesionales (TI)</t>
  </si>
  <si>
    <t>Tasa de Días Perdidos
(TDP) (TG)</t>
  </si>
  <si>
    <t>0,04</t>
  </si>
  <si>
    <t>0,07</t>
  </si>
  <si>
    <t>0,23</t>
  </si>
  <si>
    <t>0,11</t>
  </si>
  <si>
    <t>0,08</t>
  </si>
  <si>
    <t>Absentismo Laboral (días)*</t>
  </si>
  <si>
    <t>Tasa de accidentabilidad</t>
  </si>
  <si>
    <t>Tasa de días perdidos</t>
  </si>
  <si>
    <t>0,74</t>
  </si>
  <si>
    <t>1,03</t>
  </si>
  <si>
    <t>0,86</t>
  </si>
  <si>
    <t>1,18</t>
  </si>
  <si>
    <t>11,41</t>
  </si>
  <si>
    <t>9,02</t>
  </si>
  <si>
    <t>2,54</t>
  </si>
  <si>
    <t>2,51</t>
  </si>
  <si>
    <t>85,08</t>
  </si>
  <si>
    <t>9,36</t>
  </si>
  <si>
    <t>7,69</t>
  </si>
  <si>
    <t>0,37</t>
  </si>
  <si>
    <t>0,69</t>
  </si>
  <si>
    <t>24,08</t>
  </si>
  <si>
    <t>0,42</t>
  </si>
  <si>
    <t>1,58</t>
  </si>
  <si>
    <t>0,79</t>
  </si>
  <si>
    <t>2,93</t>
  </si>
  <si>
    <t>64,39</t>
  </si>
  <si>
    <t xml:space="preserve">Total </t>
  </si>
  <si>
    <t>0,92</t>
  </si>
  <si>
    <t>1,01</t>
  </si>
  <si>
    <t>1,1</t>
  </si>
  <si>
    <t>17,99</t>
  </si>
  <si>
    <t>Antecedentes</t>
  </si>
  <si>
    <t>Fórmulas</t>
  </si>
  <si>
    <t>Índice de frequencia (IF)</t>
  </si>
  <si>
    <t>Índice de gravedad (IG)</t>
  </si>
  <si>
    <t>Tasa de accidentabilidad (TA)</t>
  </si>
  <si>
    <t>Tasa de dios perdidos</t>
  </si>
  <si>
    <t>Número de personas capacitadas en Salud y Seguridad Laboral</t>
  </si>
  <si>
    <t>Número de visitas a terreno efectuadas (trabajadores propios + contratistas)</t>
  </si>
  <si>
    <t>Año</t>
  </si>
  <si>
    <t>Tasa de ausentismo</t>
  </si>
  <si>
    <t>Índice de frecuencia de accidentes (IF)</t>
  </si>
  <si>
    <t>IF trabajadores propios</t>
  </si>
  <si>
    <t>IF trabajadores contratisas</t>
  </si>
  <si>
    <t>Índice de gravedad</t>
  </si>
  <si>
    <t>Comparativo Tasa de Accidentalidad por Rubro en Chile</t>
  </si>
  <si>
    <t>Tasa de accidentalidad</t>
  </si>
  <si>
    <t>Veces mas que AA</t>
  </si>
  <si>
    <t>Aguas Andinas y filiales</t>
  </si>
  <si>
    <t>Energía/ Agua</t>
  </si>
  <si>
    <t>Industria Manufacturera</t>
  </si>
  <si>
    <t>Construcción</t>
  </si>
  <si>
    <t>Número de personas inscritas en programas deportivos</t>
  </si>
  <si>
    <t>Número de personas en programas de atención psicológica</t>
  </si>
  <si>
    <t>% de usabilidad de la dotación total de los programas de atención psicológicas</t>
  </si>
  <si>
    <t>Número de becas otorgadas en 2024 (incluyendo de continuidad de estudios)</t>
  </si>
  <si>
    <t>Número de becas de posgrado</t>
  </si>
  <si>
    <t>Resultados del monitoreo ASG</t>
  </si>
  <si>
    <t>Total de proveedores monitoreados</t>
  </si>
  <si>
    <t>Proveedores con un alto grado de cumplimiento (mayor o igual al 70%)</t>
  </si>
  <si>
    <t>Proveedores con un grado de cumplimiento medio (entre 40% y 69%)</t>
  </si>
  <si>
    <t>Proveedores con un grado de cumplimiento bajo (entre 11% y 39%)</t>
  </si>
  <si>
    <t>Proveedores con nulo nivel de cumplimiento</t>
  </si>
  <si>
    <t>Resultados del monitoreo ASG - Aguas Cordillera</t>
  </si>
  <si>
    <t>Resultados del monitoreo ASG - Aguas Manquehue</t>
  </si>
  <si>
    <t>Gasto total en proveedores en 2024 (Millones de CLP)</t>
  </si>
  <si>
    <t>Grupo Aguas</t>
  </si>
  <si>
    <t>Proveedores significativos</t>
  </si>
  <si>
    <t>Resto proveedores</t>
  </si>
  <si>
    <t>Gasto según la criticidad de los proveedores</t>
  </si>
  <si>
    <t>Proveedores nacionales</t>
  </si>
  <si>
    <t>Proveedores extranjeros</t>
  </si>
  <si>
    <t>Gasto
según la
procedencia
de los
proveedores</t>
  </si>
  <si>
    <t>Pymes</t>
  </si>
  <si>
    <t>Grandes empresas</t>
  </si>
  <si>
    <t>Gasto
según el
tamaño
de los
proveedores</t>
  </si>
  <si>
    <t>Número total de proveedores</t>
  </si>
  <si>
    <t>Número de proveedores locales</t>
  </si>
  <si>
    <t>Número de proveedores pymes</t>
  </si>
  <si>
    <t>Número de proveedores significativos o críticos</t>
  </si>
  <si>
    <t>Total proveedores</t>
  </si>
  <si>
    <t>Monto total (Millones CLP)</t>
  </si>
  <si>
    <t>Compras spot y operacionales</t>
  </si>
  <si>
    <t>Compras y servicios recurrentes</t>
  </si>
  <si>
    <t>Servicios críticos</t>
  </si>
  <si>
    <t>Número de licitaciones públicas y privadas</t>
  </si>
  <si>
    <t>Número de licitaciones adjudicadas a nuevos proveedores</t>
  </si>
  <si>
    <t>Meta</t>
  </si>
  <si>
    <t>Número de proveedores evaluados en Monitoreo Anual ASG</t>
  </si>
  <si>
    <t>Con cumplimiento alto (70% o más)</t>
  </si>
  <si>
    <t>Con cumplimiento medio (entre 40 y 69%)</t>
  </si>
  <si>
    <t>Con cumplimiento malo (entre 11 y 39%)</t>
  </si>
  <si>
    <t>Con cumplimiento nulo (menos de 11%)</t>
  </si>
  <si>
    <t>Número de proveedores con plan de acción o mejoras</t>
  </si>
  <si>
    <t>Número de proveedores apoyado en la ejecución de su plan de acción o mejoras</t>
  </si>
  <si>
    <t>Número de proveedores con los que se terminó el contrato</t>
  </si>
  <si>
    <t>Número de proveedores que representan en forma individual al menos el 10% del total de compras efectuadas en el período</t>
  </si>
  <si>
    <t>Rango</t>
  </si>
  <si>
    <t>Número de facturas pagadas</t>
  </si>
  <si>
    <t>Monto total (millones de pesos)</t>
  </si>
  <si>
    <t>Número de proveedores</t>
  </si>
  <si>
    <t>Número de acuerdos inscritos</t>
  </si>
  <si>
    <t>hasta 30 días</t>
  </si>
  <si>
    <t>entre 31 y 60 días</t>
  </si>
  <si>
    <t>más de 60 días</t>
  </si>
  <si>
    <t>Prontitud en el pago de facturas</t>
  </si>
  <si>
    <t>Facturas pagadas en el año</t>
  </si>
  <si>
    <t>Total (millones de CLP)</t>
  </si>
  <si>
    <t xml:space="preserve">Número de proveedores </t>
  </si>
  <si>
    <t>Acuerdos inscritos</t>
  </si>
  <si>
    <t>Período</t>
  </si>
  <si>
    <t>Proveedores Nacionales</t>
  </si>
  <si>
    <t>entre 31 y 60 dias</t>
  </si>
  <si>
    <t xml:space="preserve">más de 60 días </t>
  </si>
  <si>
    <t>Total (millones de CLP</t>
  </si>
  <si>
    <t>Periodo</t>
  </si>
  <si>
    <t>AA</t>
  </si>
  <si>
    <t>AC</t>
  </si>
  <si>
    <t>AM</t>
  </si>
  <si>
    <t xml:space="preserve">Personal del grupo por genero </t>
  </si>
  <si>
    <t>Dotación</t>
  </si>
  <si>
    <t>Diversidad</t>
  </si>
  <si>
    <t>Personas en situación de discapacidad</t>
  </si>
  <si>
    <t>Rotación</t>
  </si>
  <si>
    <t>Iniciativas clima</t>
  </si>
  <si>
    <t>Brecha salarial</t>
  </si>
  <si>
    <t>Capacitaciones</t>
  </si>
  <si>
    <t>Formación</t>
  </si>
  <si>
    <t>Ev Desempeño</t>
  </si>
  <si>
    <t>ROIHC</t>
  </si>
  <si>
    <t xml:space="preserve">Ausentismo </t>
  </si>
  <si>
    <t>Indice de frecuencia de accidentes</t>
  </si>
  <si>
    <t xml:space="preserve">Beneficios </t>
  </si>
  <si>
    <t>Comparativo tasa de accidente</t>
  </si>
  <si>
    <t>Proveedores</t>
  </si>
  <si>
    <t>Numero de proveedores</t>
  </si>
  <si>
    <t>Pronitud en el pago de facturas</t>
  </si>
  <si>
    <t>Formación (2)</t>
  </si>
  <si>
    <t>Movilidades</t>
  </si>
  <si>
    <t>Índice</t>
  </si>
  <si>
    <t xml:space="preserve">TÍtulo </t>
  </si>
  <si>
    <t>Descripción</t>
  </si>
  <si>
    <t>N° según formalidad</t>
  </si>
  <si>
    <t>Adaptabilidad</t>
  </si>
  <si>
    <t>Evaluación por competencias bidireccional</t>
  </si>
  <si>
    <t>Anual</t>
  </si>
  <si>
    <t>Es un proceso en el cual participan el trabajador y su jefatura directa, este consta de las etapas de autoevaluación, evaluación, entrevista y toma de conocimiento. El formulario está compuesto por secciones de campos abiertos, competencias y un plan de desarrollo y, su obejtivo es generar una instancia de valoración anual haciendo incapié en la retroalimentación de desempeño que debe realizarse en la etapa de entrevista y co-construir un plan de desarrollo para el trabajador/a.</t>
  </si>
  <si>
    <t>Biogenera</t>
  </si>
  <si>
    <t>Estructura organizacional</t>
  </si>
  <si>
    <t>El incidente ya no está sujeto a acción</t>
  </si>
  <si>
    <t>Donde se están implementando planes 
de remediación</t>
  </si>
  <si>
    <t>Incidente revisado por la organización</t>
  </si>
  <si>
    <t xml:space="preserve">Planes de remediación se han implementado, con resultados revisados a través de procesos de revisión de gestión internos de rutina
</t>
  </si>
  <si>
    <t>Número de días que se han utilizado el posnatal mas allá del mínimo legal</t>
  </si>
  <si>
    <t>Número de personas que son elegibles para el postnatal mas allá de los mímimos legales</t>
  </si>
  <si>
    <t>Número de personas que han hecho uso efectivo del postnatal mas allá de los mímimos legales</t>
  </si>
  <si>
    <t>i. Alta Gerencia</t>
  </si>
  <si>
    <t>ii. Gerencia</t>
  </si>
  <si>
    <t>iii. Jefatura</t>
  </si>
  <si>
    <t>iv. Operario</t>
  </si>
  <si>
    <t>v. Fuerza de venta</t>
  </si>
  <si>
    <t>vi. Administrativo</t>
  </si>
  <si>
    <t>viii. Otros profesionales</t>
  </si>
  <si>
    <t>ix. Otros técnicos</t>
  </si>
  <si>
    <t>SOBRE ACTIVIDAD PROPIA DE LA EMPRESA</t>
  </si>
  <si>
    <t>Máster del Agua</t>
  </si>
  <si>
    <t>01 EJECUTIVOS</t>
  </si>
  <si>
    <t>Ámbito Agua Potable y Aguas Servidas</t>
  </si>
  <si>
    <t>02 JEFATURA</t>
  </si>
  <si>
    <t>Eficiencia energética</t>
  </si>
  <si>
    <t>03 PROFESIONAL</t>
  </si>
  <si>
    <t>Cumplimento y Gobernanza</t>
  </si>
  <si>
    <t>04 TÉCNICO</t>
  </si>
  <si>
    <t>Eficiencia Hidráulica</t>
  </si>
  <si>
    <t>05 ADMINISTRATIVO</t>
  </si>
  <si>
    <t>Administradores/as de contratos, entre otros</t>
  </si>
  <si>
    <t>06 OPERARIO</t>
  </si>
  <si>
    <t>MEDIO AMBIENTE</t>
  </si>
  <si>
    <t>Decreto supremo 160</t>
  </si>
  <si>
    <t>Gestión Ambiental y Sustentabilidad</t>
  </si>
  <si>
    <t>Programas de Posgrado Ambiental</t>
  </si>
  <si>
    <t>Sustancias y Residuos Peligrosos</t>
  </si>
  <si>
    <t>Derechos en recursos naturales</t>
  </si>
  <si>
    <t>Reducción de la Huella de Carbono, entre otros</t>
  </si>
  <si>
    <t>Categoría</t>
  </si>
  <si>
    <t>IF:      NºAccidentes       * 1,000,000
     HH reales trabajadas</t>
  </si>
  <si>
    <t>IG:     Días perdidos        * 1,000
     HH reales trabajadas</t>
  </si>
  <si>
    <t>Ta:     Nº Accidentes     * 100
     Prom, Trabajadores</t>
  </si>
  <si>
    <t>Ts:     Días Perdidos      * 100
      Prom, Trabajadores</t>
  </si>
  <si>
    <t xml:space="preserve">Descripción </t>
  </si>
  <si>
    <t>Descripición</t>
  </si>
  <si>
    <t>-</t>
  </si>
  <si>
    <t>*Considera cualquier tipo de visita relacionada a SSO de trabajadores propios + contratistas</t>
  </si>
  <si>
    <t>Tasa de Siniestrabilidad</t>
  </si>
  <si>
    <t>BIO</t>
  </si>
  <si>
    <t>ECORILES</t>
  </si>
  <si>
    <t>HIDRO</t>
  </si>
  <si>
    <t>ProveedoresExtranjeros</t>
  </si>
  <si>
    <t>Mujeres (%)</t>
  </si>
  <si>
    <t>Hombres (%)</t>
  </si>
  <si>
    <t>% Total</t>
  </si>
  <si>
    <t>87.4% sobre total emplados</t>
  </si>
  <si>
    <t>Variación</t>
  </si>
  <si>
    <t>Cumplimiento general monitoreo 2024</t>
  </si>
  <si>
    <t>Cumplimiento general monitoreo 2023</t>
  </si>
  <si>
    <t>Cumplimiento general monitoreo 2022</t>
  </si>
  <si>
    <t>Variación de 3.20%</t>
  </si>
  <si>
    <t>Variación de 9.80%</t>
  </si>
  <si>
    <t>Consolidado</t>
  </si>
  <si>
    <t>341.147</t>
  </si>
  <si>
    <t>353.703</t>
  </si>
  <si>
    <t>2.123</t>
  </si>
  <si>
    <t xml:space="preserve"> 43.772 </t>
  </si>
  <si>
    <t>365.891</t>
  </si>
  <si>
    <t>109.654</t>
  </si>
  <si>
    <t>726</t>
  </si>
  <si>
    <t>147.357</t>
  </si>
  <si>
    <t>842</t>
  </si>
  <si>
    <t xml:space="preserve"> 12.532 </t>
  </si>
  <si>
    <t>161.733</t>
  </si>
  <si>
    <t>2.613</t>
  </si>
  <si>
    <t>135</t>
  </si>
  <si>
    <t>6.012</t>
  </si>
  <si>
    <t>67</t>
  </si>
  <si>
    <t xml:space="preserve"> 1.173 </t>
  </si>
  <si>
    <t>18.193</t>
  </si>
  <si>
    <t xml:space="preserve"> 3.772 </t>
  </si>
  <si>
    <t>31.395</t>
  </si>
  <si>
    <t>384</t>
  </si>
  <si>
    <t xml:space="preserve"> 3.629 </t>
  </si>
  <si>
    <t>28.967</t>
  </si>
  <si>
    <t>367</t>
  </si>
  <si>
    <t xml:space="preserve"> 3.710 </t>
  </si>
  <si>
    <t>28.798</t>
  </si>
  <si>
    <t>394</t>
  </si>
  <si>
    <t xml:space="preserve"> 559 </t>
  </si>
  <si>
    <t>7.980</t>
  </si>
  <si>
    <t>89</t>
  </si>
  <si>
    <t xml:space="preserve"> 900 </t>
  </si>
  <si>
    <t>9.525</t>
  </si>
  <si>
    <t>162</t>
  </si>
  <si>
    <t xml:space="preserve"> 1.317 </t>
  </si>
  <si>
    <t>10.879</t>
  </si>
  <si>
    <t>196</t>
  </si>
  <si>
    <t xml:space="preserve"> 55 </t>
  </si>
  <si>
    <t>438</t>
  </si>
  <si>
    <t>19</t>
  </si>
  <si>
    <t xml:space="preserve"> 69 </t>
  </si>
  <si>
    <t>180</t>
  </si>
  <si>
    <t>14</t>
  </si>
  <si>
    <t xml:space="preserve"> 51 </t>
  </si>
  <si>
    <t>17</t>
  </si>
  <si>
    <t xml:space="preserve"> 2.029 </t>
  </si>
  <si>
    <t>7.961</t>
  </si>
  <si>
    <t>252</t>
  </si>
  <si>
    <t xml:space="preserve"> 2.153 </t>
  </si>
  <si>
    <t>13.002</t>
  </si>
  <si>
    <t>262</t>
  </si>
  <si>
    <t xml:space="preserve"> 2.030 </t>
  </si>
  <si>
    <t>14.544</t>
  </si>
  <si>
    <t>270</t>
  </si>
  <si>
    <t xml:space="preserve"> 347 </t>
  </si>
  <si>
    <t>1.068</t>
  </si>
  <si>
    <t>65</t>
  </si>
  <si>
    <t xml:space="preserve"> 501 </t>
  </si>
  <si>
    <t>3.038</t>
  </si>
  <si>
    <t>103</t>
  </si>
  <si>
    <t xml:space="preserve"> 703 </t>
  </si>
  <si>
    <t>3.336</t>
  </si>
  <si>
    <t>132</t>
  </si>
  <si>
    <t xml:space="preserve"> 20 </t>
  </si>
  <si>
    <t>15</t>
  </si>
  <si>
    <t>9</t>
  </si>
  <si>
    <t xml:space="preserve"> 24 </t>
  </si>
  <si>
    <t>31</t>
  </si>
  <si>
    <t>5</t>
  </si>
  <si>
    <t xml:space="preserve"> 42 </t>
  </si>
  <si>
    <t>1.123</t>
  </si>
  <si>
    <t>2365</t>
  </si>
  <si>
    <t>323</t>
  </si>
  <si>
    <t>352</t>
  </si>
  <si>
    <t>341</t>
  </si>
  <si>
    <t>273</t>
  </si>
  <si>
    <t>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</si>
</sst>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%"/>
    <numFmt numFmtId="166" formatCode="#,##0.0"/>
    <numFmt numFmtId="167" formatCode="0.000"/>
    <numFmt numFmtId="168" formatCode="_-* #,##0.00_-;\-* #,##0.00_-;_-* &quot;-&quot;??_-;_-@_-"/>
    <numFmt numFmtId="169" formatCode="_-* #,##0_-;\-* #,##0_-;_-* &quot;-&quot;??_-;_-@_-"/>
    <numFmt numFmtId="170" formatCode="#,##0_ ;\-#,##0\ "/>
  </numFmts>
  <fonts count="3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434343"/>
      <name val="Arial"/>
      <family val="2"/>
      <scheme val="minor"/>
    </font>
    <font>
      <b/>
      <sz val="10"/>
      <color rgb="FF434343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434343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rgb="FF434343"/>
      <name val="Arial"/>
      <family val="2"/>
      <scheme val="minor"/>
    </font>
    <font>
      <b/>
      <sz val="9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00FF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6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rgb="FF002060"/>
      <name val="Arial"/>
      <family val="2"/>
      <scheme val="minor"/>
    </font>
    <font>
      <sz val="12"/>
      <color rgb="FF002060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0"/>
      <color rgb="FF002060"/>
      <name val="Arial"/>
      <family val="2"/>
      <scheme val="minor"/>
    </font>
    <font>
      <sz val="22"/>
      <color rgb="FF002060"/>
      <name val="Arial"/>
      <family val="2"/>
      <scheme val="minor"/>
    </font>
    <font>
      <sz val="10"/>
      <color rgb="FF00B05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2" fillId="0" borderId="0"/>
    <xf numFmtId="0" fontId="13" fillId="0" borderId="0"/>
    <xf numFmtId="0" fontId="21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2" fillId="8" borderId="0" applyNumberFormat="0" applyBorder="0" applyAlignment="0" applyProtection="0"/>
  </cellStyleXfs>
  <cellXfs count="3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5" xfId="0" applyFont="1" applyBorder="1"/>
    <xf numFmtId="4" fontId="8" fillId="0" borderId="0" xfId="0" applyNumberFormat="1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/>
    <xf numFmtId="0" fontId="3" fillId="0" borderId="0" xfId="2" applyFont="1"/>
    <xf numFmtId="0" fontId="13" fillId="0" borderId="0" xfId="2"/>
    <xf numFmtId="0" fontId="3" fillId="0" borderId="0" xfId="2" applyFont="1" applyAlignment="1">
      <alignment vertical="center"/>
    </xf>
    <xf numFmtId="0" fontId="3" fillId="3" borderId="0" xfId="2" applyFont="1" applyFill="1"/>
    <xf numFmtId="0" fontId="3" fillId="3" borderId="0" xfId="2" applyFont="1" applyFill="1" applyAlignment="1">
      <alignment horizontal="center" vertical="center" textRotation="90"/>
    </xf>
    <xf numFmtId="0" fontId="3" fillId="3" borderId="0" xfId="2" applyFont="1" applyFill="1" applyAlignment="1">
      <alignment horizontal="center" vertical="center"/>
    </xf>
    <xf numFmtId="0" fontId="3" fillId="3" borderId="1" xfId="2" applyFont="1" applyFill="1" applyBorder="1"/>
    <xf numFmtId="3" fontId="14" fillId="3" borderId="2" xfId="2" applyNumberFormat="1" applyFont="1" applyFill="1" applyBorder="1" applyAlignment="1">
      <alignment horizontal="center" vertical="center" wrapText="1"/>
    </xf>
    <xf numFmtId="3" fontId="10" fillId="3" borderId="0" xfId="2" applyNumberFormat="1" applyFont="1" applyFill="1" applyAlignment="1">
      <alignment horizontal="center" vertical="center"/>
    </xf>
    <xf numFmtId="3" fontId="10" fillId="3" borderId="1" xfId="2" applyNumberFormat="1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>
      <alignment horizontal="center" vertical="center"/>
    </xf>
    <xf numFmtId="3" fontId="10" fillId="3" borderId="11" xfId="2" applyNumberFormat="1" applyFont="1" applyFill="1" applyBorder="1" applyAlignment="1">
      <alignment horizontal="center" vertical="center"/>
    </xf>
    <xf numFmtId="3" fontId="15" fillId="3" borderId="0" xfId="2" applyNumberFormat="1" applyFont="1" applyFill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3" fillId="3" borderId="0" xfId="2" applyFont="1" applyFill="1" applyAlignment="1">
      <alignment vertical="center"/>
    </xf>
    <xf numFmtId="3" fontId="10" fillId="0" borderId="4" xfId="2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 wrapText="1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horizontal="left" vertical="center"/>
    </xf>
    <xf numFmtId="3" fontId="10" fillId="3" borderId="10" xfId="2" applyNumberFormat="1" applyFont="1" applyFill="1" applyBorder="1" applyAlignment="1">
      <alignment horizontal="center" vertical="center"/>
    </xf>
    <xf numFmtId="3" fontId="10" fillId="3" borderId="6" xfId="2" applyNumberFormat="1" applyFont="1" applyFill="1" applyBorder="1" applyAlignment="1">
      <alignment horizontal="center" vertical="center"/>
    </xf>
    <xf numFmtId="49" fontId="15" fillId="3" borderId="0" xfId="2" applyNumberFormat="1" applyFont="1" applyFill="1" applyAlignment="1">
      <alignment horizontal="center" vertical="center" wrapText="1"/>
    </xf>
    <xf numFmtId="49" fontId="15" fillId="3" borderId="2" xfId="2" applyNumberFormat="1" applyFont="1" applyFill="1" applyBorder="1" applyAlignment="1">
      <alignment horizontal="center" vertical="center" wrapText="1"/>
    </xf>
    <xf numFmtId="3" fontId="15" fillId="3" borderId="12" xfId="2" applyNumberFormat="1" applyFont="1" applyFill="1" applyBorder="1" applyAlignment="1">
      <alignment horizontal="center" vertical="center" wrapText="1"/>
    </xf>
    <xf numFmtId="49" fontId="15" fillId="3" borderId="14" xfId="2" applyNumberFormat="1" applyFont="1" applyFill="1" applyBorder="1" applyAlignment="1">
      <alignment horizontal="center" vertical="center" wrapText="1"/>
    </xf>
    <xf numFmtId="0" fontId="8" fillId="0" borderId="0" xfId="2" applyFont="1"/>
    <xf numFmtId="1" fontId="8" fillId="0" borderId="0" xfId="2" applyNumberFormat="1" applyFont="1"/>
    <xf numFmtId="0" fontId="8" fillId="0" borderId="0" xfId="2" applyFont="1" applyAlignment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3" fontId="10" fillId="0" borderId="11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2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5" xfId="0" applyFont="1" applyBorder="1"/>
    <xf numFmtId="0" fontId="18" fillId="0" borderId="0" xfId="0" applyFont="1" applyBorder="1"/>
    <xf numFmtId="0" fontId="23" fillId="0" borderId="0" xfId="0" applyFont="1" applyFill="1" applyBorder="1"/>
    <xf numFmtId="0" fontId="23" fillId="0" borderId="0" xfId="0" applyFont="1"/>
    <xf numFmtId="0" fontId="13" fillId="0" borderId="0" xfId="2"/>
    <xf numFmtId="0" fontId="26" fillId="0" borderId="21" xfId="0" applyFont="1" applyBorder="1"/>
    <xf numFmtId="0" fontId="26" fillId="0" borderId="18" xfId="3" applyFont="1" applyBorder="1" applyAlignment="1">
      <alignment horizontal="right" wrapText="1"/>
    </xf>
    <xf numFmtId="0" fontId="26" fillId="0" borderId="18" xfId="3" applyFont="1" applyBorder="1" applyAlignment="1">
      <alignment horizontal="right"/>
    </xf>
    <xf numFmtId="0" fontId="26" fillId="0" borderId="19" xfId="3" applyFont="1" applyBorder="1" applyAlignment="1">
      <alignment horizontal="right"/>
    </xf>
    <xf numFmtId="0" fontId="26" fillId="0" borderId="0" xfId="0" applyFont="1"/>
    <xf numFmtId="0" fontId="26" fillId="0" borderId="20" xfId="0" applyFont="1" applyBorder="1"/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9" fillId="5" borderId="22" xfId="5" applyFont="1" applyBorder="1" applyAlignment="1">
      <alignment horizontal="center" vertical="center"/>
    </xf>
    <xf numFmtId="0" fontId="29" fillId="5" borderId="7" xfId="5" applyFont="1" applyBorder="1" applyAlignment="1">
      <alignment horizontal="center" vertical="center"/>
    </xf>
    <xf numFmtId="0" fontId="29" fillId="5" borderId="23" xfId="5" applyFont="1" applyBorder="1" applyAlignment="1">
      <alignment horizontal="center" vertical="center"/>
    </xf>
    <xf numFmtId="0" fontId="30" fillId="5" borderId="8" xfId="5" applyFont="1" applyBorder="1" applyAlignment="1">
      <alignment horizontal="center" vertical="center"/>
    </xf>
    <xf numFmtId="0" fontId="31" fillId="4" borderId="8" xfId="4" applyFont="1" applyBorder="1" applyAlignment="1">
      <alignment vertical="center"/>
    </xf>
    <xf numFmtId="0" fontId="22" fillId="4" borderId="8" xfId="4" applyFont="1" applyBorder="1" applyAlignment="1">
      <alignment vertical="center"/>
    </xf>
    <xf numFmtId="0" fontId="32" fillId="0" borderId="0" xfId="0" applyFont="1"/>
    <xf numFmtId="0" fontId="31" fillId="4" borderId="21" xfId="4" applyFont="1" applyBorder="1" applyAlignment="1">
      <alignment wrapText="1"/>
    </xf>
    <xf numFmtId="0" fontId="22" fillId="4" borderId="8" xfId="4" applyFont="1" applyBorder="1"/>
    <xf numFmtId="0" fontId="31" fillId="4" borderId="26" xfId="4" applyFont="1" applyBorder="1" applyAlignment="1">
      <alignment wrapText="1"/>
    </xf>
    <xf numFmtId="0" fontId="31" fillId="4" borderId="15" xfId="4" applyFont="1" applyBorder="1" applyAlignment="1">
      <alignment wrapText="1"/>
    </xf>
    <xf numFmtId="0" fontId="22" fillId="4" borderId="15" xfId="4" applyFont="1" applyBorder="1"/>
    <xf numFmtId="0" fontId="22" fillId="4" borderId="8" xfId="4" applyFont="1" applyBorder="1" applyAlignment="1">
      <alignment horizontal="left" vertical="center" wrapText="1"/>
    </xf>
    <xf numFmtId="0" fontId="22" fillId="4" borderId="8" xfId="4" applyFont="1" applyBorder="1" applyAlignment="1">
      <alignment vertical="center" wrapText="1"/>
    </xf>
    <xf numFmtId="0" fontId="22" fillId="4" borderId="8" xfId="4" applyFont="1" applyBorder="1" applyAlignment="1">
      <alignment horizontal="left" vertical="center"/>
    </xf>
    <xf numFmtId="0" fontId="18" fillId="0" borderId="0" xfId="0" applyFont="1" applyFill="1"/>
    <xf numFmtId="0" fontId="30" fillId="5" borderId="8" xfId="5" applyFont="1" applyBorder="1" applyAlignment="1">
      <alignment horizontal="center"/>
    </xf>
    <xf numFmtId="0" fontId="31" fillId="4" borderId="8" xfId="4" applyFont="1" applyBorder="1" applyAlignment="1">
      <alignment wrapText="1"/>
    </xf>
    <xf numFmtId="9" fontId="22" fillId="4" borderId="8" xfId="4" applyNumberFormat="1" applyFont="1" applyBorder="1" applyAlignment="1">
      <alignment horizontal="center" vertical="center"/>
    </xf>
    <xf numFmtId="10" fontId="22" fillId="4" borderId="8" xfId="4" applyNumberFormat="1" applyFont="1" applyBorder="1" applyAlignment="1">
      <alignment horizontal="center" vertical="center"/>
    </xf>
    <xf numFmtId="0" fontId="30" fillId="5" borderId="8" xfId="5" applyFont="1" applyBorder="1" applyAlignment="1">
      <alignment horizontal="right" wrapText="1"/>
    </xf>
    <xf numFmtId="0" fontId="22" fillId="4" borderId="8" xfId="4" applyFont="1" applyBorder="1" applyAlignment="1">
      <alignment horizontal="center" vertical="center"/>
    </xf>
    <xf numFmtId="0" fontId="30" fillId="5" borderId="8" xfId="5" applyFont="1" applyBorder="1" applyAlignment="1">
      <alignment horizontal="center" vertical="center"/>
    </xf>
    <xf numFmtId="0" fontId="1" fillId="6" borderId="8" xfId="6" applyBorder="1"/>
    <xf numFmtId="3" fontId="31" fillId="4" borderId="8" xfId="4" applyNumberFormat="1" applyFont="1" applyBorder="1" applyAlignment="1">
      <alignment horizontal="center" vertical="center" wrapText="1"/>
    </xf>
    <xf numFmtId="0" fontId="22" fillId="6" borderId="8" xfId="6" applyFont="1" applyBorder="1"/>
    <xf numFmtId="0" fontId="32" fillId="0" borderId="0" xfId="2" applyFont="1"/>
    <xf numFmtId="0" fontId="31" fillId="7" borderId="8" xfId="7" applyFont="1" applyBorder="1" applyAlignment="1">
      <alignment vertical="center"/>
    </xf>
    <xf numFmtId="0" fontId="31" fillId="7" borderId="8" xfId="7" applyFont="1" applyBorder="1" applyAlignment="1">
      <alignment horizontal="center" vertical="center"/>
    </xf>
    <xf numFmtId="0" fontId="26" fillId="7" borderId="1" xfId="7" applyFont="1" applyBorder="1" applyAlignment="1">
      <alignment horizontal="center" vertical="center" textRotation="90"/>
    </xf>
    <xf numFmtId="0" fontId="26" fillId="7" borderId="1" xfId="7" applyFont="1" applyBorder="1" applyAlignment="1">
      <alignment horizontal="center" vertical="center" textRotation="90" wrapText="1"/>
    </xf>
    <xf numFmtId="0" fontId="30" fillId="5" borderId="8" xfId="5" applyFont="1" applyBorder="1" applyAlignment="1">
      <alignment horizontal="center" vertical="center" wrapText="1"/>
    </xf>
    <xf numFmtId="0" fontId="31" fillId="4" borderId="8" xfId="4" applyFont="1" applyBorder="1" applyAlignment="1">
      <alignment vertical="top" wrapText="1"/>
    </xf>
    <xf numFmtId="0" fontId="31" fillId="4" borderId="8" xfId="4" applyFont="1" applyBorder="1"/>
    <xf numFmtId="0" fontId="31" fillId="4" borderId="8" xfId="4" applyFont="1" applyBorder="1" applyAlignment="1">
      <alignment horizontal="center" vertical="center"/>
    </xf>
    <xf numFmtId="0" fontId="22" fillId="4" borderId="1" xfId="4" applyFont="1" applyBorder="1"/>
    <xf numFmtId="9" fontId="27" fillId="0" borderId="0" xfId="2" applyNumberFormat="1" applyFont="1"/>
    <xf numFmtId="3" fontId="30" fillId="5" borderId="8" xfId="5" applyNumberFormat="1" applyFont="1" applyBorder="1" applyAlignment="1">
      <alignment horizontal="center" vertical="center" wrapText="1"/>
    </xf>
    <xf numFmtId="0" fontId="23" fillId="4" borderId="8" xfId="4" applyFont="1" applyBorder="1"/>
    <xf numFmtId="9" fontId="23" fillId="4" borderId="8" xfId="4" applyNumberFormat="1" applyFont="1" applyBorder="1"/>
    <xf numFmtId="3" fontId="14" fillId="0" borderId="3" xfId="2" applyNumberFormat="1" applyFont="1" applyBorder="1" applyAlignment="1">
      <alignment horizontal="center" vertical="center" wrapText="1"/>
    </xf>
    <xf numFmtId="3" fontId="31" fillId="6" borderId="8" xfId="6" applyNumberFormat="1" applyFont="1" applyBorder="1" applyAlignment="1">
      <alignment horizontal="center" vertical="center" wrapText="1"/>
    </xf>
    <xf numFmtId="0" fontId="26" fillId="7" borderId="8" xfId="7" applyFont="1" applyBorder="1" applyAlignment="1">
      <alignment horizontal="center" vertical="center" textRotation="90"/>
    </xf>
    <xf numFmtId="0" fontId="26" fillId="7" borderId="8" xfId="7" applyFont="1" applyBorder="1" applyAlignment="1">
      <alignment horizontal="center" vertical="center" textRotation="90" wrapText="1"/>
    </xf>
    <xf numFmtId="3" fontId="31" fillId="4" borderId="2" xfId="4" applyNumberFormat="1" applyFont="1" applyBorder="1" applyAlignment="1">
      <alignment horizontal="center" vertical="center" wrapText="1"/>
    </xf>
    <xf numFmtId="3" fontId="25" fillId="7" borderId="8" xfId="7" applyNumberFormat="1" applyFont="1" applyBorder="1" applyAlignment="1">
      <alignment horizontal="center" vertical="center" wrapText="1"/>
    </xf>
    <xf numFmtId="3" fontId="22" fillId="4" borderId="8" xfId="4" applyNumberFormat="1" applyFont="1" applyBorder="1" applyAlignment="1">
      <alignment horizontal="center" vertical="center"/>
    </xf>
    <xf numFmtId="3" fontId="31" fillId="7" borderId="8" xfId="7" applyNumberFormat="1" applyFont="1" applyBorder="1" applyAlignment="1">
      <alignment horizontal="center" vertical="center"/>
    </xf>
    <xf numFmtId="3" fontId="10" fillId="3" borderId="4" xfId="2" applyNumberFormat="1" applyFont="1" applyFill="1" applyBorder="1" applyAlignment="1">
      <alignment horizontal="center" vertical="center"/>
    </xf>
    <xf numFmtId="3" fontId="26" fillId="7" borderId="8" xfId="7" applyNumberFormat="1" applyFont="1" applyBorder="1" applyAlignment="1">
      <alignment horizontal="center" vertical="center" wrapText="1"/>
    </xf>
    <xf numFmtId="3" fontId="31" fillId="4" borderId="8" xfId="4" applyNumberFormat="1" applyFont="1" applyBorder="1" applyAlignment="1">
      <alignment horizontal="left" vertical="center" wrapText="1"/>
    </xf>
    <xf numFmtId="9" fontId="31" fillId="4" borderId="8" xfId="4" applyNumberFormat="1" applyFont="1" applyBorder="1" applyAlignment="1">
      <alignment horizontal="left" vertical="center" wrapText="1"/>
    </xf>
    <xf numFmtId="0" fontId="18" fillId="0" borderId="0" xfId="2" applyFont="1" applyFill="1"/>
    <xf numFmtId="3" fontId="15" fillId="3" borderId="14" xfId="2" applyNumberFormat="1" applyFont="1" applyFill="1" applyBorder="1" applyAlignment="1">
      <alignment horizontal="center" vertical="center" wrapText="1"/>
    </xf>
    <xf numFmtId="49" fontId="30" fillId="5" borderId="8" xfId="5" applyNumberFormat="1" applyFont="1" applyBorder="1" applyAlignment="1">
      <alignment horizontal="center" vertical="center" wrapText="1"/>
    </xf>
    <xf numFmtId="0" fontId="22" fillId="4" borderId="8" xfId="4" applyFont="1" applyBorder="1"/>
    <xf numFmtId="0" fontId="30" fillId="5" borderId="15" xfId="5" applyFont="1" applyBorder="1" applyAlignment="1">
      <alignment horizontal="center" vertical="center"/>
    </xf>
    <xf numFmtId="0" fontId="30" fillId="5" borderId="15" xfId="5" applyFont="1" applyBorder="1"/>
    <xf numFmtId="0" fontId="31" fillId="4" borderId="15" xfId="4" applyFont="1" applyBorder="1"/>
    <xf numFmtId="3" fontId="31" fillId="7" borderId="8" xfId="7" applyNumberFormat="1" applyFont="1" applyBorder="1" applyAlignment="1">
      <alignment vertical="center" wrapText="1"/>
    </xf>
    <xf numFmtId="0" fontId="31" fillId="7" borderId="8" xfId="7" applyFont="1" applyBorder="1" applyAlignment="1">
      <alignment horizontal="center" vertical="center" textRotation="90"/>
    </xf>
    <xf numFmtId="0" fontId="31" fillId="7" borderId="8" xfId="7" applyFont="1" applyBorder="1" applyAlignment="1">
      <alignment horizontal="center" vertical="center" textRotation="90" wrapText="1"/>
    </xf>
    <xf numFmtId="3" fontId="31" fillId="7" borderId="8" xfId="7" applyNumberFormat="1" applyFont="1" applyBorder="1" applyAlignment="1">
      <alignment horizontal="center" vertical="center" wrapText="1"/>
    </xf>
    <xf numFmtId="0" fontId="31" fillId="7" borderId="8" xfId="7" applyFont="1" applyBorder="1" applyAlignment="1">
      <alignment horizontal="center" vertical="center" wrapText="1"/>
    </xf>
    <xf numFmtId="166" fontId="22" fillId="4" borderId="8" xfId="4" applyNumberFormat="1" applyFont="1" applyBorder="1" applyAlignment="1">
      <alignment horizontal="center" vertical="center"/>
    </xf>
    <xf numFmtId="166" fontId="31" fillId="7" borderId="8" xfId="7" applyNumberFormat="1" applyFont="1" applyBorder="1" applyAlignment="1">
      <alignment horizontal="center" vertical="center"/>
    </xf>
    <xf numFmtId="0" fontId="31" fillId="4" borderId="8" xfId="4" applyFont="1" applyBorder="1" applyAlignment="1">
      <alignment horizontal="center" vertical="center"/>
    </xf>
    <xf numFmtId="0" fontId="13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165" fontId="22" fillId="4" borderId="8" xfId="4" applyNumberFormat="1" applyFont="1" applyBorder="1" applyAlignment="1">
      <alignment horizontal="center" vertical="center"/>
    </xf>
    <xf numFmtId="165" fontId="31" fillId="7" borderId="8" xfId="7" applyNumberFormat="1" applyFont="1" applyBorder="1" applyAlignment="1">
      <alignment horizontal="center" vertical="center"/>
    </xf>
    <xf numFmtId="0" fontId="30" fillId="5" borderId="15" xfId="5" applyFont="1" applyBorder="1" applyAlignment="1">
      <alignment horizontal="center" vertical="center" wrapText="1"/>
    </xf>
    <xf numFmtId="0" fontId="31" fillId="4" borderId="15" xfId="4" applyFont="1" applyBorder="1" applyAlignment="1">
      <alignment horizontal="left" vertical="center" wrapText="1"/>
    </xf>
    <xf numFmtId="0" fontId="8" fillId="0" borderId="0" xfId="2" applyFont="1" applyBorder="1"/>
    <xf numFmtId="1" fontId="8" fillId="0" borderId="0" xfId="2" applyNumberFormat="1" applyFont="1" applyBorder="1"/>
    <xf numFmtId="0" fontId="31" fillId="7" borderId="8" xfId="7" applyFont="1" applyBorder="1" applyAlignment="1">
      <alignment horizontal="center" vertical="center"/>
    </xf>
    <xf numFmtId="0" fontId="31" fillId="4" borderId="7" xfId="4" applyFont="1" applyBorder="1"/>
    <xf numFmtId="0" fontId="31" fillId="4" borderId="8" xfId="4" applyFont="1" applyBorder="1" applyAlignment="1">
      <alignment horizontal="left" vertical="center"/>
    </xf>
    <xf numFmtId="3" fontId="22" fillId="4" borderId="8" xfId="4" applyNumberFormat="1" applyFont="1" applyBorder="1" applyAlignment="1">
      <alignment horizontal="center" vertical="center"/>
    </xf>
    <xf numFmtId="10" fontId="31" fillId="7" borderId="8" xfId="7" applyNumberFormat="1" applyFont="1" applyBorder="1" applyAlignment="1">
      <alignment horizontal="center" vertical="center"/>
    </xf>
    <xf numFmtId="0" fontId="22" fillId="7" borderId="8" xfId="7" applyFont="1" applyBorder="1" applyAlignment="1">
      <alignment vertical="center"/>
    </xf>
    <xf numFmtId="0" fontId="31" fillId="4" borderId="15" xfId="4" applyFont="1" applyBorder="1" applyAlignment="1">
      <alignment horizontal="right" wrapText="1"/>
    </xf>
    <xf numFmtId="49" fontId="31" fillId="7" borderId="8" xfId="7" applyNumberFormat="1" applyFont="1" applyBorder="1" applyAlignment="1">
      <alignment horizontal="center" vertical="center" wrapText="1"/>
    </xf>
    <xf numFmtId="0" fontId="11" fillId="5" borderId="8" xfId="5" applyFont="1" applyBorder="1" applyAlignment="1">
      <alignment vertical="center" wrapText="1"/>
    </xf>
    <xf numFmtId="167" fontId="22" fillId="4" borderId="8" xfId="4" applyNumberFormat="1" applyFont="1" applyBorder="1" applyAlignment="1">
      <alignment horizontal="center" vertical="center"/>
    </xf>
    <xf numFmtId="0" fontId="31" fillId="4" borderId="8" xfId="4" applyFont="1" applyBorder="1" applyAlignment="1">
      <alignment vertical="center" wrapText="1"/>
    </xf>
    <xf numFmtId="4" fontId="22" fillId="4" borderId="8" xfId="4" applyNumberFormat="1" applyFont="1" applyBorder="1" applyAlignment="1">
      <alignment horizontal="center" vertical="center"/>
    </xf>
    <xf numFmtId="49" fontId="15" fillId="3" borderId="12" xfId="2" applyNumberFormat="1" applyFont="1" applyFill="1" applyBorder="1" applyAlignment="1">
      <alignment horizontal="center" vertical="center" wrapText="1"/>
    </xf>
    <xf numFmtId="168" fontId="22" fillId="4" borderId="8" xfId="4" applyNumberFormat="1" applyFont="1" applyBorder="1" applyAlignment="1">
      <alignment horizontal="center" vertical="center"/>
    </xf>
    <xf numFmtId="49" fontId="15" fillId="0" borderId="12" xfId="2" applyNumberFormat="1" applyFont="1" applyBorder="1" applyAlignment="1">
      <alignment horizontal="center" vertical="center" wrapText="1"/>
    </xf>
    <xf numFmtId="4" fontId="10" fillId="0" borderId="11" xfId="2" applyNumberFormat="1" applyFont="1" applyBorder="1" applyAlignment="1">
      <alignment horizontal="center" vertical="center"/>
    </xf>
    <xf numFmtId="0" fontId="31" fillId="4" borderId="8" xfId="4" applyFont="1" applyBorder="1" applyAlignment="1">
      <alignment vertical="center"/>
    </xf>
    <xf numFmtId="0" fontId="31" fillId="4" borderId="8" xfId="4" applyFont="1" applyBorder="1" applyAlignment="1">
      <alignment horizontal="left" vertical="center"/>
    </xf>
    <xf numFmtId="0" fontId="26" fillId="4" borderId="8" xfId="4" applyFont="1" applyBorder="1" applyAlignment="1">
      <alignment vertical="center" wrapText="1"/>
    </xf>
    <xf numFmtId="166" fontId="26" fillId="4" borderId="8" xfId="4" applyNumberFormat="1" applyFont="1" applyBorder="1" applyAlignment="1">
      <alignment horizontal="center" vertical="center"/>
    </xf>
    <xf numFmtId="0" fontId="8" fillId="0" borderId="0" xfId="0" applyFont="1" applyBorder="1"/>
    <xf numFmtId="4" fontId="22" fillId="4" borderId="8" xfId="4" applyNumberFormat="1" applyFont="1" applyBorder="1" applyAlignment="1">
      <alignment horizontal="center"/>
    </xf>
    <xf numFmtId="3" fontId="31" fillId="7" borderId="8" xfId="7" applyNumberFormat="1" applyFont="1" applyBorder="1" applyAlignment="1">
      <alignment horizontal="center" wrapText="1"/>
    </xf>
    <xf numFmtId="0" fontId="26" fillId="7" borderId="8" xfId="7" applyFont="1" applyBorder="1" applyAlignment="1">
      <alignment horizontal="center" vertical="center"/>
    </xf>
    <xf numFmtId="0" fontId="28" fillId="0" borderId="0" xfId="0" applyFont="1"/>
    <xf numFmtId="0" fontId="0" fillId="0" borderId="0" xfId="0" applyFill="1"/>
    <xf numFmtId="0" fontId="30" fillId="5" borderId="15" xfId="5" applyFont="1" applyBorder="1" applyAlignment="1">
      <alignment wrapText="1"/>
    </xf>
    <xf numFmtId="3" fontId="22" fillId="4" borderId="8" xfId="4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7" fillId="0" borderId="0" xfId="0" applyFont="1"/>
    <xf numFmtId="0" fontId="4" fillId="0" borderId="0" xfId="0" applyFont="1" applyFill="1" applyAlignment="1">
      <alignment vertical="center" wrapText="1"/>
    </xf>
    <xf numFmtId="3" fontId="0" fillId="0" borderId="0" xfId="0" applyNumberFormat="1" applyFill="1"/>
    <xf numFmtId="0" fontId="34" fillId="0" borderId="0" xfId="0" applyFont="1"/>
    <xf numFmtId="0" fontId="22" fillId="4" borderId="8" xfId="4" applyFont="1" applyBorder="1" applyAlignment="1">
      <alignment horizontal="center" vertical="center" wrapText="1"/>
    </xf>
    <xf numFmtId="0" fontId="31" fillId="7" borderId="8" xfId="7" applyFont="1" applyBorder="1" applyAlignment="1">
      <alignment vertical="center" wrapText="1"/>
    </xf>
    <xf numFmtId="9" fontId="31" fillId="7" borderId="8" xfId="7" applyNumberFormat="1" applyFont="1" applyBorder="1" applyAlignment="1">
      <alignment horizontal="center" vertical="center" wrapText="1"/>
    </xf>
    <xf numFmtId="165" fontId="31" fillId="7" borderId="8" xfId="7" applyNumberFormat="1" applyFont="1" applyBorder="1" applyAlignment="1">
      <alignment horizontal="center" vertical="center" wrapText="1"/>
    </xf>
    <xf numFmtId="0" fontId="11" fillId="5" borderId="15" xfId="5" applyFont="1" applyBorder="1" applyAlignment="1">
      <alignment horizontal="center" vertical="center"/>
    </xf>
    <xf numFmtId="3" fontId="22" fillId="4" borderId="15" xfId="4" applyNumberFormat="1" applyFont="1" applyBorder="1"/>
    <xf numFmtId="0" fontId="11" fillId="5" borderId="8" xfId="5" applyFont="1" applyBorder="1" applyAlignment="1">
      <alignment horizontal="center" vertical="center" wrapText="1"/>
    </xf>
    <xf numFmtId="49" fontId="9" fillId="3" borderId="11" xfId="2" applyNumberFormat="1" applyFont="1" applyFill="1" applyBorder="1" applyAlignment="1">
      <alignment horizontal="center" vertical="center" wrapText="1"/>
    </xf>
    <xf numFmtId="49" fontId="10" fillId="3" borderId="11" xfId="2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left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2" fontId="10" fillId="3" borderId="4" xfId="2" applyNumberFormat="1" applyFont="1" applyFill="1" applyBorder="1" applyAlignment="1">
      <alignment horizontal="center" vertical="center" wrapText="1"/>
    </xf>
    <xf numFmtId="49" fontId="17" fillId="3" borderId="13" xfId="2" applyNumberFormat="1" applyFont="1" applyFill="1" applyBorder="1" applyAlignment="1">
      <alignment horizontal="center" vertical="center" wrapText="1"/>
    </xf>
    <xf numFmtId="0" fontId="31" fillId="4" borderId="8" xfId="4" applyFont="1" applyBorder="1" applyAlignment="1">
      <alignment horizontal="left" vertical="center" wrapText="1"/>
    </xf>
    <xf numFmtId="0" fontId="35" fillId="4" borderId="15" xfId="4" applyFont="1" applyBorder="1" applyAlignment="1">
      <alignment horizontal="center" vertical="center"/>
    </xf>
    <xf numFmtId="3" fontId="22" fillId="4" borderId="8" xfId="4" applyNumberFormat="1" applyFont="1" applyBorder="1"/>
    <xf numFmtId="3" fontId="22" fillId="4" borderId="8" xfId="4" applyNumberFormat="1" applyFont="1" applyBorder="1" applyAlignment="1">
      <alignment wrapText="1"/>
    </xf>
    <xf numFmtId="169" fontId="22" fillId="4" borderId="8" xfId="4" applyNumberFormat="1" applyFont="1" applyBorder="1"/>
    <xf numFmtId="3" fontId="31" fillId="7" borderId="8" xfId="7" applyNumberFormat="1" applyFont="1" applyBorder="1" applyAlignment="1">
      <alignment horizontal="center" vertical="center"/>
    </xf>
    <xf numFmtId="3" fontId="31" fillId="7" borderId="8" xfId="7" applyNumberFormat="1" applyFont="1" applyBorder="1" applyAlignment="1">
      <alignment horizontal="center" vertical="center"/>
    </xf>
    <xf numFmtId="3" fontId="22" fillId="4" borderId="8" xfId="4" applyNumberFormat="1" applyFont="1" applyBorder="1" applyAlignment="1">
      <alignment horizontal="center" vertical="center"/>
    </xf>
    <xf numFmtId="3" fontId="22" fillId="4" borderId="18" xfId="4" applyNumberFormat="1" applyFont="1" applyBorder="1"/>
    <xf numFmtId="3" fontId="22" fillId="4" borderId="25" xfId="4" applyNumberFormat="1" applyFont="1" applyBorder="1"/>
    <xf numFmtId="3" fontId="22" fillId="4" borderId="19" xfId="4" applyNumberFormat="1" applyFont="1" applyBorder="1"/>
    <xf numFmtId="49" fontId="30" fillId="5" borderId="8" xfId="5" applyNumberFormat="1" applyFont="1" applyBorder="1" applyAlignment="1">
      <alignment horizontal="center" vertical="center" wrapText="1"/>
    </xf>
    <xf numFmtId="0" fontId="31" fillId="7" borderId="8" xfId="7" applyFont="1" applyBorder="1" applyAlignment="1">
      <alignment horizontal="center" vertical="center"/>
    </xf>
    <xf numFmtId="3" fontId="22" fillId="4" borderId="8" xfId="4" applyNumberFormat="1" applyFont="1" applyBorder="1" applyAlignment="1">
      <alignment horizontal="center" vertical="center"/>
    </xf>
    <xf numFmtId="3" fontId="0" fillId="0" borderId="0" xfId="0" applyNumberFormat="1" applyAlignment="1">
      <alignment horizontal="right" wrapText="1"/>
    </xf>
    <xf numFmtId="3" fontId="0" fillId="2" borderId="0" xfId="0" applyNumberFormat="1" applyFill="1"/>
    <xf numFmtId="3" fontId="11" fillId="5" borderId="15" xfId="5" applyNumberFormat="1" applyFont="1" applyBorder="1" applyAlignment="1">
      <alignment horizontal="center" wrapText="1"/>
    </xf>
    <xf numFmtId="3" fontId="0" fillId="0" borderId="0" xfId="0" applyNumberFormat="1"/>
    <xf numFmtId="0" fontId="30" fillId="5" borderId="8" xfId="5" applyFont="1" applyBorder="1" applyAlignment="1">
      <alignment horizontal="center" vertical="center"/>
    </xf>
    <xf numFmtId="0" fontId="30" fillId="5" borderId="8" xfId="5" applyFont="1" applyBorder="1"/>
    <xf numFmtId="0" fontId="30" fillId="5" borderId="8" xfId="5" applyFont="1" applyBorder="1" applyAlignment="1">
      <alignment horizontal="center" vertical="center" wrapText="1"/>
    </xf>
    <xf numFmtId="0" fontId="31" fillId="4" borderId="8" xfId="4" applyFont="1" applyBorder="1" applyAlignment="1">
      <alignment horizontal="center" vertical="center" wrapText="1"/>
    </xf>
    <xf numFmtId="0" fontId="31" fillId="4" borderId="8" xfId="4" applyFont="1" applyBorder="1" applyAlignment="1">
      <alignment horizontal="center" vertical="center"/>
    </xf>
    <xf numFmtId="164" fontId="22" fillId="4" borderId="8" xfId="4" applyNumberFormat="1" applyFont="1" applyBorder="1" applyAlignment="1">
      <alignment horizontal="center" vertical="center"/>
    </xf>
    <xf numFmtId="0" fontId="22" fillId="4" borderId="8" xfId="4" applyFont="1" applyBorder="1"/>
    <xf numFmtId="3" fontId="22" fillId="4" borderId="8" xfId="4" applyNumberFormat="1" applyFont="1" applyBorder="1" applyAlignment="1">
      <alignment horizontal="center" vertical="center"/>
    </xf>
    <xf numFmtId="9" fontId="22" fillId="6" borderId="8" xfId="6" applyNumberFormat="1" applyFont="1" applyBorder="1" applyAlignment="1">
      <alignment horizontal="center" vertical="center"/>
    </xf>
    <xf numFmtId="0" fontId="30" fillId="5" borderId="8" xfId="5" applyFont="1" applyBorder="1" applyAlignment="1">
      <alignment vertical="center"/>
    </xf>
    <xf numFmtId="0" fontId="30" fillId="5" borderId="8" xfId="5" applyFont="1" applyBorder="1" applyAlignment="1">
      <alignment horizontal="left" vertical="center"/>
    </xf>
    <xf numFmtId="0" fontId="12" fillId="10" borderId="31" xfId="1" applyFont="1" applyFill="1" applyBorder="1" applyAlignment="1">
      <alignment horizontal="center"/>
    </xf>
    <xf numFmtId="0" fontId="12" fillId="10" borderId="28" xfId="1" applyFont="1" applyFill="1" applyBorder="1" applyAlignment="1">
      <alignment horizontal="center"/>
    </xf>
    <xf numFmtId="3" fontId="2" fillId="2" borderId="7" xfId="1" applyNumberFormat="1" applyFill="1" applyBorder="1" applyAlignment="1">
      <alignment wrapText="1"/>
    </xf>
    <xf numFmtId="3" fontId="2" fillId="2" borderId="7" xfId="1" applyNumberFormat="1" applyFill="1" applyBorder="1"/>
    <xf numFmtId="3" fontId="2" fillId="2" borderId="8" xfId="1" applyNumberFormat="1" applyFill="1" applyBorder="1" applyAlignment="1">
      <alignment wrapText="1"/>
    </xf>
    <xf numFmtId="3" fontId="2" fillId="2" borderId="8" xfId="1" applyNumberFormat="1" applyFill="1" applyBorder="1"/>
    <xf numFmtId="0" fontId="2" fillId="2" borderId="8" xfId="1" applyFill="1" applyBorder="1"/>
    <xf numFmtId="0" fontId="11" fillId="9" borderId="30" xfId="1" applyFont="1" applyFill="1" applyBorder="1" applyAlignment="1">
      <alignment horizontal="center" vertical="center" wrapText="1"/>
    </xf>
    <xf numFmtId="0" fontId="11" fillId="9" borderId="31" xfId="1" applyFont="1" applyFill="1" applyBorder="1" applyAlignment="1">
      <alignment horizontal="center" vertical="center" wrapText="1"/>
    </xf>
    <xf numFmtId="0" fontId="11" fillId="5" borderId="8" xfId="5" applyFont="1" applyBorder="1"/>
    <xf numFmtId="0" fontId="30" fillId="5" borderId="8" xfId="5" applyFont="1" applyBorder="1" applyAlignment="1">
      <alignment horizontal="center" vertical="center"/>
    </xf>
    <xf numFmtId="49" fontId="31" fillId="7" borderId="8" xfId="7" applyNumberFormat="1" applyFont="1" applyBorder="1" applyAlignment="1">
      <alignment horizontal="center" vertical="center" wrapText="1"/>
    </xf>
    <xf numFmtId="3" fontId="22" fillId="4" borderId="8" xfId="4" applyNumberFormat="1" applyFont="1" applyBorder="1" applyAlignment="1">
      <alignment horizontal="center" vertical="center"/>
    </xf>
    <xf numFmtId="3" fontId="22" fillId="4" borderId="8" xfId="4" applyNumberFormat="1" applyFont="1" applyBorder="1" applyAlignment="1">
      <alignment horizontal="center" vertical="center" wrapText="1"/>
    </xf>
    <xf numFmtId="0" fontId="22" fillId="4" borderId="8" xfId="4" applyFont="1" applyBorder="1"/>
    <xf numFmtId="0" fontId="22" fillId="4" borderId="8" xfId="4" applyFont="1" applyBorder="1" applyAlignment="1">
      <alignment vertical="center"/>
    </xf>
    <xf numFmtId="9" fontId="22" fillId="4" borderId="15" xfId="4" applyNumberFormat="1" applyFont="1" applyBorder="1"/>
    <xf numFmtId="0" fontId="19" fillId="0" borderId="0" xfId="0" applyFont="1" applyBorder="1"/>
    <xf numFmtId="0" fontId="31" fillId="7" borderId="8" xfId="7" applyFont="1" applyBorder="1" applyAlignment="1">
      <alignment horizontal="center"/>
    </xf>
    <xf numFmtId="1" fontId="22" fillId="4" borderId="8" xfId="4" applyNumberFormat="1" applyFont="1" applyBorder="1"/>
    <xf numFmtId="0" fontId="30" fillId="5" borderId="2" xfId="5" applyFont="1" applyBorder="1" applyAlignment="1">
      <alignment horizontal="center" vertical="center"/>
    </xf>
    <xf numFmtId="165" fontId="22" fillId="4" borderId="8" xfId="4" applyNumberFormat="1" applyFont="1" applyBorder="1" applyAlignment="1">
      <alignment vertical="center"/>
    </xf>
    <xf numFmtId="9" fontId="22" fillId="4" borderId="8" xfId="4" applyNumberFormat="1" applyFont="1" applyBorder="1" applyAlignment="1">
      <alignment vertical="center"/>
    </xf>
    <xf numFmtId="3" fontId="31" fillId="4" borderId="15" xfId="4" applyNumberFormat="1" applyFont="1" applyBorder="1" applyAlignment="1">
      <alignment horizontal="center" vertical="center" wrapText="1"/>
    </xf>
    <xf numFmtId="3" fontId="22" fillId="4" borderId="15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2" fillId="4" borderId="17" xfId="4" applyNumberFormat="1" applyFont="1" applyBorder="1" applyAlignment="1">
      <alignment horizontal="center" vertical="center"/>
    </xf>
    <xf numFmtId="10" fontId="22" fillId="6" borderId="8" xfId="6" applyNumberFormat="1" applyFont="1" applyBorder="1" applyAlignment="1">
      <alignment horizontal="center" vertical="center" wrapText="1"/>
    </xf>
    <xf numFmtId="0" fontId="31" fillId="4" borderId="32" xfId="4" applyFont="1" applyBorder="1" applyAlignment="1">
      <alignment wrapText="1"/>
    </xf>
    <xf numFmtId="0" fontId="31" fillId="4" borderId="8" xfId="4" applyFont="1" applyBorder="1" applyAlignment="1">
      <alignment horizontal="left" wrapText="1"/>
    </xf>
    <xf numFmtId="0" fontId="22" fillId="4" borderId="32" xfId="4" applyFont="1" applyBorder="1"/>
    <xf numFmtId="165" fontId="22" fillId="4" borderId="8" xfId="4" applyNumberFormat="1" applyFont="1" applyBorder="1"/>
    <xf numFmtId="10" fontId="22" fillId="4" borderId="8" xfId="4" applyNumberFormat="1" applyFont="1" applyBorder="1"/>
    <xf numFmtId="0" fontId="31" fillId="0" borderId="0" xfId="7" applyFont="1" applyFill="1" applyBorder="1" applyAlignment="1">
      <alignment vertical="center" wrapText="1"/>
    </xf>
    <xf numFmtId="165" fontId="31" fillId="0" borderId="0" xfId="7" applyNumberFormat="1" applyFont="1" applyFill="1" applyBorder="1" applyAlignment="1">
      <alignment horizontal="center" vertical="center" wrapText="1"/>
    </xf>
    <xf numFmtId="9" fontId="31" fillId="0" borderId="0" xfId="7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0" fontId="13" fillId="0" borderId="0" xfId="0" applyFont="1" applyAlignment="1">
      <alignment vertical="top" wrapText="1"/>
    </xf>
    <xf numFmtId="0" fontId="36" fillId="0" borderId="0" xfId="2" applyFont="1"/>
    <xf numFmtId="0" fontId="32" fillId="3" borderId="1" xfId="2" applyFont="1" applyFill="1" applyBorder="1" applyAlignment="1">
      <alignment horizontal="left" vertical="center" wrapText="1"/>
    </xf>
    <xf numFmtId="0" fontId="31" fillId="0" borderId="0" xfId="4" applyFont="1" applyFill="1" applyBorder="1" applyAlignment="1">
      <alignment horizontal="left" vertical="center" wrapText="1"/>
    </xf>
    <xf numFmtId="3" fontId="22" fillId="0" borderId="0" xfId="4" applyNumberFormat="1" applyFont="1" applyFill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49" fontId="22" fillId="4" borderId="8" xfId="4" applyNumberFormat="1" applyFont="1" applyBorder="1" applyAlignment="1">
      <alignment horizontal="center" vertical="center" wrapText="1"/>
    </xf>
    <xf numFmtId="170" fontId="22" fillId="4" borderId="8" xfId="4" applyNumberFormat="1" applyFont="1" applyBorder="1" applyAlignment="1">
      <alignment horizontal="center" vertical="center" wrapText="1"/>
    </xf>
    <xf numFmtId="0" fontId="30" fillId="5" borderId="13" xfId="5" applyFont="1" applyBorder="1" applyAlignment="1">
      <alignment horizontal="center" vertical="center"/>
    </xf>
    <xf numFmtId="0" fontId="30" fillId="5" borderId="12" xfId="5" applyFont="1" applyBorder="1" applyAlignment="1">
      <alignment horizontal="center" vertical="center"/>
    </xf>
    <xf numFmtId="0" fontId="30" fillId="5" borderId="8" xfId="5" applyFont="1" applyBorder="1" applyAlignment="1">
      <alignment horizontal="center" vertical="center"/>
    </xf>
    <xf numFmtId="0" fontId="30" fillId="5" borderId="8" xfId="5" applyFont="1" applyBorder="1"/>
    <xf numFmtId="0" fontId="30" fillId="5" borderId="8" xfId="5" applyFont="1" applyBorder="1" applyAlignment="1">
      <alignment horizontal="center" vertical="center" wrapText="1"/>
    </xf>
    <xf numFmtId="0" fontId="30" fillId="5" borderId="9" xfId="5" applyFont="1" applyBorder="1" applyAlignment="1">
      <alignment horizontal="center" vertical="center"/>
    </xf>
    <xf numFmtId="0" fontId="30" fillId="5" borderId="10" xfId="5" applyFont="1" applyBorder="1"/>
    <xf numFmtId="0" fontId="30" fillId="5" borderId="11" xfId="5" applyFont="1" applyBorder="1"/>
    <xf numFmtId="0" fontId="30" fillId="5" borderId="0" xfId="5" applyFont="1" applyAlignment="1">
      <alignment horizontal="center" vertical="center" wrapText="1"/>
    </xf>
    <xf numFmtId="0" fontId="30" fillId="5" borderId="0" xfId="5" applyFont="1" applyAlignment="1">
      <alignment horizontal="center" vertical="center"/>
    </xf>
    <xf numFmtId="3" fontId="31" fillId="7" borderId="8" xfId="7" applyNumberFormat="1" applyFont="1" applyBorder="1" applyAlignment="1">
      <alignment horizontal="center" vertical="center"/>
    </xf>
    <xf numFmtId="3" fontId="31" fillId="7" borderId="8" xfId="7" applyNumberFormat="1" applyFont="1" applyBorder="1"/>
    <xf numFmtId="3" fontId="25" fillId="7" borderId="8" xfId="7" applyNumberFormat="1" applyFont="1" applyBorder="1" applyAlignment="1">
      <alignment horizontal="center" vertical="center" wrapText="1"/>
    </xf>
    <xf numFmtId="0" fontId="25" fillId="7" borderId="8" xfId="7" applyFont="1" applyBorder="1"/>
    <xf numFmtId="49" fontId="30" fillId="5" borderId="8" xfId="5" applyNumberFormat="1" applyFont="1" applyBorder="1" applyAlignment="1">
      <alignment horizontal="center" vertical="center" wrapText="1"/>
    </xf>
    <xf numFmtId="3" fontId="30" fillId="5" borderId="8" xfId="5" applyNumberFormat="1" applyFont="1" applyBorder="1" applyAlignment="1">
      <alignment horizontal="center" vertical="center" wrapText="1"/>
    </xf>
    <xf numFmtId="0" fontId="31" fillId="4" borderId="8" xfId="4" applyFont="1" applyBorder="1" applyAlignment="1">
      <alignment horizontal="center" vertical="center" wrapText="1"/>
    </xf>
    <xf numFmtId="0" fontId="31" fillId="4" borderId="8" xfId="4" applyFont="1" applyBorder="1"/>
    <xf numFmtId="0" fontId="31" fillId="4" borderId="8" xfId="4" applyFont="1" applyBorder="1" applyAlignment="1">
      <alignment horizontal="center" vertical="center"/>
    </xf>
    <xf numFmtId="0" fontId="26" fillId="8" borderId="17" xfId="8" applyFont="1" applyBorder="1" applyAlignment="1">
      <alignment horizontal="center" vertical="center" wrapText="1"/>
    </xf>
    <xf numFmtId="0" fontId="26" fillId="8" borderId="16" xfId="8" applyFont="1" applyBorder="1" applyAlignment="1">
      <alignment horizontal="center" vertical="center" wrapText="1"/>
    </xf>
    <xf numFmtId="0" fontId="30" fillId="5" borderId="24" xfId="5" applyFont="1" applyBorder="1" applyAlignment="1">
      <alignment horizontal="center" vertical="center" wrapText="1"/>
    </xf>
    <xf numFmtId="0" fontId="30" fillId="5" borderId="22" xfId="5" applyFont="1" applyBorder="1" applyAlignment="1">
      <alignment horizontal="center" vertical="center" wrapText="1"/>
    </xf>
    <xf numFmtId="0" fontId="31" fillId="7" borderId="8" xfId="7" applyFont="1" applyBorder="1" applyAlignment="1">
      <alignment horizontal="center" vertical="center"/>
    </xf>
    <xf numFmtId="0" fontId="31" fillId="7" borderId="8" xfId="7" applyFont="1" applyBorder="1"/>
    <xf numFmtId="0" fontId="33" fillId="5" borderId="8" xfId="5" applyFont="1" applyBorder="1" applyAlignment="1">
      <alignment horizontal="center" vertical="center"/>
    </xf>
    <xf numFmtId="0" fontId="33" fillId="5" borderId="8" xfId="5" applyFont="1" applyBorder="1"/>
    <xf numFmtId="3" fontId="31" fillId="7" borderId="18" xfId="7" applyNumberFormat="1" applyFont="1" applyBorder="1" applyAlignment="1">
      <alignment horizontal="left" vertical="center"/>
    </xf>
    <xf numFmtId="3" fontId="31" fillId="7" borderId="27" xfId="7" applyNumberFormat="1" applyFont="1" applyBorder="1" applyAlignment="1">
      <alignment horizontal="left" vertical="center"/>
    </xf>
    <xf numFmtId="3" fontId="31" fillId="7" borderId="21" xfId="7" applyNumberFormat="1" applyFont="1" applyBorder="1" applyAlignment="1">
      <alignment horizontal="left" vertical="center"/>
    </xf>
    <xf numFmtId="0" fontId="30" fillId="5" borderId="17" xfId="5" applyFont="1" applyBorder="1" applyAlignment="1">
      <alignment horizontal="center" wrapText="1"/>
    </xf>
    <xf numFmtId="0" fontId="30" fillId="5" borderId="16" xfId="5" applyFont="1" applyBorder="1" applyAlignment="1">
      <alignment horizontal="center" wrapText="1"/>
    </xf>
    <xf numFmtId="49" fontId="31" fillId="7" borderId="8" xfId="7" applyNumberFormat="1" applyFont="1" applyBorder="1" applyAlignment="1">
      <alignment horizontal="center" vertical="center" wrapText="1"/>
    </xf>
    <xf numFmtId="168" fontId="22" fillId="4" borderId="8" xfId="4" applyNumberFormat="1" applyFont="1" applyBorder="1" applyAlignment="1">
      <alignment horizontal="center" vertical="center"/>
    </xf>
    <xf numFmtId="168" fontId="22" fillId="4" borderId="8" xfId="4" applyNumberFormat="1" applyFont="1" applyBorder="1" applyAlignment="1">
      <alignment horizontal="center"/>
    </xf>
    <xf numFmtId="164" fontId="22" fillId="4" borderId="8" xfId="4" applyNumberFormat="1" applyFont="1" applyBorder="1" applyAlignment="1">
      <alignment horizontal="center" vertical="center"/>
    </xf>
    <xf numFmtId="164" fontId="22" fillId="4" borderId="8" xfId="4" applyNumberFormat="1" applyFont="1" applyBorder="1"/>
    <xf numFmtId="4" fontId="22" fillId="4" borderId="8" xfId="4" applyNumberFormat="1" applyFont="1" applyBorder="1" applyAlignment="1">
      <alignment horizontal="center" vertical="center"/>
    </xf>
    <xf numFmtId="0" fontId="22" fillId="4" borderId="8" xfId="4" applyFont="1" applyBorder="1"/>
    <xf numFmtId="0" fontId="3" fillId="0" borderId="9" xfId="2" applyFont="1" applyBorder="1" applyAlignment="1">
      <alignment horizontal="center" vertical="center"/>
    </xf>
    <xf numFmtId="0" fontId="7" fillId="0" borderId="11" xfId="2" applyFont="1" applyBorder="1"/>
    <xf numFmtId="0" fontId="4" fillId="0" borderId="9" xfId="2" applyFont="1" applyBorder="1" applyAlignment="1">
      <alignment horizontal="center" vertical="center"/>
    </xf>
    <xf numFmtId="0" fontId="30" fillId="5" borderId="17" xfId="5" applyFont="1" applyBorder="1" applyAlignment="1">
      <alignment horizontal="center"/>
    </xf>
    <xf numFmtId="0" fontId="30" fillId="5" borderId="16" xfId="5" applyFont="1" applyBorder="1" applyAlignment="1">
      <alignment horizontal="center"/>
    </xf>
    <xf numFmtId="3" fontId="31" fillId="7" borderId="17" xfId="7" applyNumberFormat="1" applyFont="1" applyBorder="1" applyAlignment="1">
      <alignment horizontal="center" vertical="center" wrapText="1"/>
    </xf>
    <xf numFmtId="3" fontId="31" fillId="7" borderId="16" xfId="7" applyNumberFormat="1" applyFont="1" applyBorder="1" applyAlignment="1">
      <alignment horizontal="center" vertical="center" wrapText="1"/>
    </xf>
    <xf numFmtId="49" fontId="30" fillId="5" borderId="25" xfId="5" applyNumberFormat="1" applyFont="1" applyBorder="1" applyAlignment="1">
      <alignment horizontal="center" vertical="center" wrapText="1"/>
    </xf>
    <xf numFmtId="49" fontId="30" fillId="5" borderId="7" xfId="5" applyNumberFormat="1" applyFont="1" applyBorder="1" applyAlignment="1">
      <alignment horizontal="center" vertical="center" wrapText="1"/>
    </xf>
    <xf numFmtId="3" fontId="22" fillId="4" borderId="8" xfId="4" applyNumberFormat="1" applyFont="1" applyBorder="1" applyAlignment="1">
      <alignment horizontal="center" vertical="center"/>
    </xf>
    <xf numFmtId="3" fontId="22" fillId="4" borderId="8" xfId="4" applyNumberFormat="1" applyFont="1" applyBorder="1" applyAlignment="1">
      <alignment horizontal="center" vertical="center" wrapText="1"/>
    </xf>
    <xf numFmtId="3" fontId="22" fillId="4" borderId="18" xfId="4" applyNumberFormat="1" applyFont="1" applyBorder="1" applyAlignment="1">
      <alignment horizontal="center" vertical="center"/>
    </xf>
    <xf numFmtId="3" fontId="22" fillId="4" borderId="21" xfId="4" applyNumberFormat="1" applyFont="1" applyBorder="1" applyAlignment="1">
      <alignment horizontal="center" vertical="center"/>
    </xf>
    <xf numFmtId="49" fontId="15" fillId="3" borderId="13" xfId="2" applyNumberFormat="1" applyFont="1" applyFill="1" applyBorder="1" applyAlignment="1">
      <alignment horizontal="center" vertical="center" wrapText="1"/>
    </xf>
    <xf numFmtId="0" fontId="7" fillId="0" borderId="14" xfId="2" applyFont="1" applyBorder="1"/>
    <xf numFmtId="0" fontId="31" fillId="4" borderId="8" xfId="4" applyFont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7" fillId="0" borderId="12" xfId="2" applyFont="1" applyBorder="1"/>
    <xf numFmtId="3" fontId="15" fillId="3" borderId="13" xfId="2" applyNumberFormat="1" applyFont="1" applyFill="1" applyBorder="1" applyAlignment="1">
      <alignment horizontal="center" vertical="center" wrapText="1"/>
    </xf>
    <xf numFmtId="0" fontId="30" fillId="5" borderId="8" xfId="5" applyFont="1" applyBorder="1" applyAlignment="1">
      <alignment vertical="center" wrapText="1"/>
    </xf>
    <xf numFmtId="0" fontId="30" fillId="5" borderId="8" xfId="5" applyFont="1" applyBorder="1" applyAlignment="1">
      <alignment wrapText="1"/>
    </xf>
    <xf numFmtId="0" fontId="22" fillId="4" borderId="8" xfId="4" applyFont="1" applyBorder="1" applyAlignment="1">
      <alignment vertical="center"/>
    </xf>
    <xf numFmtId="0" fontId="31" fillId="4" borderId="8" xfId="4" applyFont="1" applyBorder="1" applyAlignment="1">
      <alignment horizontal="left" vertical="center"/>
    </xf>
    <xf numFmtId="0" fontId="22" fillId="4" borderId="8" xfId="4" applyFont="1" applyBorder="1" applyAlignment="1">
      <alignment horizontal="left" vertical="center"/>
    </xf>
    <xf numFmtId="0" fontId="30" fillId="5" borderId="8" xfId="5" applyFont="1" applyBorder="1" applyAlignment="1">
      <alignment horizontal="center"/>
    </xf>
    <xf numFmtId="49" fontId="30" fillId="5" borderId="18" xfId="5" applyNumberFormat="1" applyFont="1" applyBorder="1" applyAlignment="1">
      <alignment horizontal="center" vertical="center" wrapText="1"/>
    </xf>
    <xf numFmtId="49" fontId="30" fillId="5" borderId="27" xfId="5" applyNumberFormat="1" applyFont="1" applyBorder="1" applyAlignment="1">
      <alignment horizontal="center" vertical="center" wrapText="1"/>
    </xf>
    <xf numFmtId="49" fontId="30" fillId="5" borderId="21" xfId="5" applyNumberFormat="1" applyFont="1" applyBorder="1" applyAlignment="1">
      <alignment horizontal="center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0" borderId="10" xfId="2" applyFont="1" applyBorder="1"/>
    <xf numFmtId="49" fontId="9" fillId="3" borderId="9" xfId="2" applyNumberFormat="1" applyFont="1" applyFill="1" applyBorder="1" applyAlignment="1">
      <alignment horizontal="center" vertical="center" wrapText="1"/>
    </xf>
    <xf numFmtId="0" fontId="11" fillId="5" borderId="8" xfId="5" applyFont="1" applyBorder="1" applyAlignment="1">
      <alignment horizontal="center" vertical="center" wrapText="1"/>
    </xf>
    <xf numFmtId="0" fontId="11" fillId="9" borderId="29" xfId="1" applyFont="1" applyFill="1" applyBorder="1" applyAlignment="1">
      <alignment horizontal="center" vertical="center" wrapText="1"/>
    </xf>
    <xf numFmtId="0" fontId="11" fillId="9" borderId="30" xfId="1" applyFont="1" applyFill="1" applyBorder="1" applyAlignment="1">
      <alignment horizontal="center" vertical="center" wrapText="1"/>
    </xf>
    <xf numFmtId="0" fontId="11" fillId="9" borderId="31" xfId="1" applyFont="1" applyFill="1" applyBorder="1" applyAlignment="1">
      <alignment horizontal="center" vertical="center" wrapText="1"/>
    </xf>
    <xf numFmtId="0" fontId="31" fillId="7" borderId="8" xfId="7" applyFont="1" applyBorder="1" applyAlignment="1">
      <alignment horizontal="center"/>
    </xf>
    <xf numFmtId="0" fontId="11" fillId="5" borderId="8" xfId="5" applyFont="1" applyBorder="1" applyAlignment="1">
      <alignment horizontal="center" vertical="center"/>
    </xf>
    <xf numFmtId="0" fontId="11" fillId="5" borderId="8" xfId="5" applyFont="1" applyBorder="1"/>
  </cellXfs>
  <cellStyles count="9">
    <cellStyle name="20% - Énfasis4" xfId="6" builtinId="42"/>
    <cellStyle name="40% - Énfasis4" xfId="7" builtinId="43"/>
    <cellStyle name="60% - Énfasis4" xfId="8" builtinId="44"/>
    <cellStyle name="Bueno" xfId="4" builtinId="26"/>
    <cellStyle name="Énfasis4" xfId="5" builtinId="41"/>
    <cellStyle name="Hipervínculo" xfId="3" builtinId="8"/>
    <cellStyle name="Normal" xfId="0" builtinId="0"/>
    <cellStyle name="Normal 2" xfId="1"/>
    <cellStyle name="Normal 3" xfId="2"/>
  </cellStyles>
  <dxfs count="25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Índice de frecuencia de accidentes (IF)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'21. Índice de frecuencia de acc'!$C$3:$C$4</c:f>
              <c:strCache>
                <c:ptCount val="2"/>
                <c:pt idx="0">
                  <c:v>Índice de frecuencia de accidentes (IF)</c:v>
                </c:pt>
                <c:pt idx="1">
                  <c:v>IF trabajadores propios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'21. Índice de frecuencia de acc'!$B$5:$B$9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'21. Índice de frecuencia de acc'!$C$5:$C$9</c:f>
              <c:numCache>
                <c:formatCode>#,##0.00</c:formatCode>
                <c:ptCount val="5"/>
                <c:pt idx="0">
                  <c:v>3.86</c:v>
                </c:pt>
                <c:pt idx="1">
                  <c:v>4.38</c:v>
                </c:pt>
                <c:pt idx="2">
                  <c:v>4.6900000000000004</c:v>
                </c:pt>
                <c:pt idx="3">
                  <c:v>5.4</c:v>
                </c:pt>
                <c:pt idx="4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3-42F4-B021-5360CABFCD6F}"/>
            </c:ext>
          </c:extLst>
        </c:ser>
        <c:ser>
          <c:idx val="1"/>
          <c:order val="1"/>
          <c:tx>
            <c:strRef>
              <c:f>'21. Índice de frecuencia de acc'!$D$3:$D$4</c:f>
              <c:strCache>
                <c:ptCount val="2"/>
                <c:pt idx="0">
                  <c:v>Índice de frecuencia de accidentes (IF)</c:v>
                </c:pt>
                <c:pt idx="1">
                  <c:v>IF trabajadores contratisas</c:v>
                </c:pt>
              </c:strCache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'21. Índice de frecuencia de acc'!$B$5:$B$9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'21. Índice de frecuencia de acc'!$D$5:$D$9</c:f>
              <c:numCache>
                <c:formatCode>#,##0.00</c:formatCode>
                <c:ptCount val="5"/>
                <c:pt idx="0">
                  <c:v>10.72</c:v>
                </c:pt>
                <c:pt idx="1">
                  <c:v>12.9</c:v>
                </c:pt>
                <c:pt idx="2">
                  <c:v>11.25</c:v>
                </c:pt>
                <c:pt idx="3">
                  <c:v>8.64</c:v>
                </c:pt>
                <c:pt idx="4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2F4-B021-5360CABFC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654094"/>
        <c:axId val="335767234"/>
      </c:lineChart>
      <c:catAx>
        <c:axId val="1963654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335767234"/>
        <c:crosses val="autoZero"/>
        <c:auto val="1"/>
        <c:lblAlgn val="ctr"/>
        <c:lblOffset val="100"/>
        <c:noMultiLvlLbl val="1"/>
      </c:catAx>
      <c:valAx>
        <c:axId val="335767234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96365409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Índice de gravedad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'22. Índice de gravedad'!$C$3:$C$4</c:f>
              <c:strCache>
                <c:ptCount val="2"/>
                <c:pt idx="0">
                  <c:v>Índice de gravedad</c:v>
                </c:pt>
                <c:pt idx="1">
                  <c:v>IF trabajadores propios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'22. Índice de gravedad'!$B$5:$B$10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'22. Índice de gravedad'!$C$5:$C$10</c:f>
              <c:numCache>
                <c:formatCode>#,##0.00</c:formatCode>
                <c:ptCount val="6"/>
                <c:pt idx="0">
                  <c:v>0.04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3-4228-B5FD-F8C699B972CF}"/>
            </c:ext>
          </c:extLst>
        </c:ser>
        <c:ser>
          <c:idx val="1"/>
          <c:order val="1"/>
          <c:tx>
            <c:strRef>
              <c:f>'22. Índice de gravedad'!$D$3:$D$4</c:f>
              <c:strCache>
                <c:ptCount val="2"/>
                <c:pt idx="0">
                  <c:v>Índice de gravedad</c:v>
                </c:pt>
                <c:pt idx="1">
                  <c:v>IF trabajadores contratisas</c:v>
                </c:pt>
              </c:strCache>
            </c:strRef>
          </c:tx>
          <c:spPr>
            <a:ln cmpd="sng"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'22. Índice de gravedad'!$B$5:$B$10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'22. Índice de gravedad'!$D$5:$D$10</c:f>
              <c:numCache>
                <c:formatCode>#,##0.00</c:formatCode>
                <c:ptCount val="6"/>
                <c:pt idx="0">
                  <c:v>0.1</c:v>
                </c:pt>
                <c:pt idx="1">
                  <c:v>0.11</c:v>
                </c:pt>
                <c:pt idx="2">
                  <c:v>0.08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3-4228-B5FD-F8C699B9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76031"/>
        <c:axId val="812853975"/>
      </c:lineChart>
      <c:catAx>
        <c:axId val="226276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812853975"/>
        <c:crosses val="autoZero"/>
        <c:auto val="1"/>
        <c:lblAlgn val="ctr"/>
        <c:lblOffset val="100"/>
        <c:noMultiLvlLbl val="1"/>
      </c:catAx>
      <c:valAx>
        <c:axId val="812853975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22627603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es/informacion-financiera/memori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8</xdr:col>
      <xdr:colOff>410047</xdr:colOff>
      <xdr:row>14</xdr:row>
      <xdr:rowOff>143318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4675" y="0"/>
          <a:ext cx="3381847" cy="3172268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12</xdr:row>
      <xdr:rowOff>142875</xdr:rowOff>
    </xdr:from>
    <xdr:to>
      <xdr:col>7</xdr:col>
      <xdr:colOff>700128</xdr:colOff>
      <xdr:row>27</xdr:row>
      <xdr:rowOff>179028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363325" y="275272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542925</xdr:colOff>
      <xdr:row>0</xdr:row>
      <xdr:rowOff>0</xdr:rowOff>
    </xdr:from>
    <xdr:to>
      <xdr:col>18</xdr:col>
      <xdr:colOff>721924</xdr:colOff>
      <xdr:row>8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57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7</xdr:row>
      <xdr:rowOff>133350</xdr:rowOff>
    </xdr:from>
    <xdr:to>
      <xdr:col>19</xdr:col>
      <xdr:colOff>45708</xdr:colOff>
      <xdr:row>18</xdr:row>
      <xdr:rowOff>53677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906750" y="21240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18</xdr:col>
      <xdr:colOff>361950</xdr:colOff>
      <xdr:row>7</xdr:row>
      <xdr:rowOff>0</xdr:rowOff>
    </xdr:from>
    <xdr:to>
      <xdr:col>19</xdr:col>
      <xdr:colOff>87915</xdr:colOff>
      <xdr:row>9</xdr:row>
      <xdr:rowOff>17508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659350" y="1990725"/>
          <a:ext cx="564165" cy="56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0</xdr:rowOff>
    </xdr:from>
    <xdr:to>
      <xdr:col>11</xdr:col>
      <xdr:colOff>102799</xdr:colOff>
      <xdr:row>5</xdr:row>
      <xdr:rowOff>1104900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5</xdr:row>
      <xdr:rowOff>904875</xdr:rowOff>
    </xdr:from>
    <xdr:to>
      <xdr:col>11</xdr:col>
      <xdr:colOff>36183</xdr:colOff>
      <xdr:row>7</xdr:row>
      <xdr:rowOff>101302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249025" y="20669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333375</xdr:colOff>
      <xdr:row>5</xdr:row>
      <xdr:rowOff>762000</xdr:rowOff>
    </xdr:from>
    <xdr:to>
      <xdr:col>11</xdr:col>
      <xdr:colOff>59340</xdr:colOff>
      <xdr:row>5</xdr:row>
      <xdr:rowOff>1331958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982575" y="1924050"/>
          <a:ext cx="564165" cy="56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647700</xdr:colOff>
      <xdr:row>0</xdr:row>
      <xdr:rowOff>0</xdr:rowOff>
    </xdr:from>
    <xdr:to>
      <xdr:col>45</xdr:col>
      <xdr:colOff>826699</xdr:colOff>
      <xdr:row>5</xdr:row>
      <xdr:rowOff>190500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6980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43</xdr:col>
      <xdr:colOff>247650</xdr:colOff>
      <xdr:row>5</xdr:row>
      <xdr:rowOff>0</xdr:rowOff>
    </xdr:from>
    <xdr:to>
      <xdr:col>46</xdr:col>
      <xdr:colOff>7608</xdr:colOff>
      <xdr:row>15</xdr:row>
      <xdr:rowOff>101302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5250775" y="20764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45</xdr:col>
      <xdr:colOff>314325</xdr:colOff>
      <xdr:row>4</xdr:row>
      <xdr:rowOff>47625</xdr:rowOff>
    </xdr:from>
    <xdr:to>
      <xdr:col>46</xdr:col>
      <xdr:colOff>40290</xdr:colOff>
      <xdr:row>5</xdr:row>
      <xdr:rowOff>341358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6993850" y="1847850"/>
          <a:ext cx="564165" cy="56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781050</xdr:colOff>
      <xdr:row>0</xdr:row>
      <xdr:rowOff>0</xdr:rowOff>
    </xdr:from>
    <xdr:to>
      <xdr:col>42</xdr:col>
      <xdr:colOff>121849</xdr:colOff>
      <xdr:row>6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395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39</xdr:col>
      <xdr:colOff>390525</xdr:colOff>
      <xdr:row>4</xdr:row>
      <xdr:rowOff>180975</xdr:rowOff>
    </xdr:from>
    <xdr:to>
      <xdr:col>42</xdr:col>
      <xdr:colOff>150483</xdr:colOff>
      <xdr:row>15</xdr:row>
      <xdr:rowOff>187027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0593050" y="201930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41</xdr:col>
      <xdr:colOff>457200</xdr:colOff>
      <xdr:row>4</xdr:row>
      <xdr:rowOff>0</xdr:rowOff>
    </xdr:from>
    <xdr:to>
      <xdr:col>42</xdr:col>
      <xdr:colOff>183165</xdr:colOff>
      <xdr:row>6</xdr:row>
      <xdr:rowOff>188958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2364700" y="1838325"/>
          <a:ext cx="564165" cy="56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619125</xdr:colOff>
      <xdr:row>0</xdr:row>
      <xdr:rowOff>0</xdr:rowOff>
    </xdr:from>
    <xdr:to>
      <xdr:col>21</xdr:col>
      <xdr:colOff>798124</xdr:colOff>
      <xdr:row>8</xdr:row>
      <xdr:rowOff>257175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02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133350</xdr:colOff>
      <xdr:row>8</xdr:row>
      <xdr:rowOff>0</xdr:rowOff>
    </xdr:from>
    <xdr:to>
      <xdr:col>21</xdr:col>
      <xdr:colOff>731508</xdr:colOff>
      <xdr:row>16</xdr:row>
      <xdr:rowOff>148927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7792700" y="20097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21</xdr:col>
      <xdr:colOff>190500</xdr:colOff>
      <xdr:row>7</xdr:row>
      <xdr:rowOff>209550</xdr:rowOff>
    </xdr:from>
    <xdr:to>
      <xdr:col>21</xdr:col>
      <xdr:colOff>754665</xdr:colOff>
      <xdr:row>9</xdr:row>
      <xdr:rowOff>17508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9526250" y="1838325"/>
          <a:ext cx="564165" cy="56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581025</xdr:colOff>
      <xdr:row>0</xdr:row>
      <xdr:rowOff>0</xdr:rowOff>
    </xdr:from>
    <xdr:to>
      <xdr:col>17</xdr:col>
      <xdr:colOff>760024</xdr:colOff>
      <xdr:row>8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065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7</xdr:row>
      <xdr:rowOff>190500</xdr:rowOff>
    </xdr:from>
    <xdr:to>
      <xdr:col>17</xdr:col>
      <xdr:colOff>750558</xdr:colOff>
      <xdr:row>15</xdr:row>
      <xdr:rowOff>358477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516100" y="19716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17</xdr:col>
      <xdr:colOff>209550</xdr:colOff>
      <xdr:row>7</xdr:row>
      <xdr:rowOff>0</xdr:rowOff>
    </xdr:from>
    <xdr:to>
      <xdr:col>17</xdr:col>
      <xdr:colOff>773715</xdr:colOff>
      <xdr:row>8</xdr:row>
      <xdr:rowOff>188958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249650" y="1781175"/>
          <a:ext cx="564165" cy="56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704850</xdr:colOff>
      <xdr:row>0</xdr:row>
      <xdr:rowOff>0</xdr:rowOff>
    </xdr:from>
    <xdr:to>
      <xdr:col>21</xdr:col>
      <xdr:colOff>45649</xdr:colOff>
      <xdr:row>7</xdr:row>
      <xdr:rowOff>400050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41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323850</xdr:colOff>
      <xdr:row>7</xdr:row>
      <xdr:rowOff>76200</xdr:rowOff>
    </xdr:from>
    <xdr:to>
      <xdr:col>21</xdr:col>
      <xdr:colOff>83808</xdr:colOff>
      <xdr:row>18</xdr:row>
      <xdr:rowOff>91777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2431375" y="194310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20</xdr:col>
      <xdr:colOff>381000</xdr:colOff>
      <xdr:row>6</xdr:row>
      <xdr:rowOff>228600</xdr:rowOff>
    </xdr:from>
    <xdr:to>
      <xdr:col>21</xdr:col>
      <xdr:colOff>106965</xdr:colOff>
      <xdr:row>7</xdr:row>
      <xdr:rowOff>417558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4164925" y="1714500"/>
          <a:ext cx="564165" cy="569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457200</xdr:colOff>
      <xdr:row>0</xdr:row>
      <xdr:rowOff>0</xdr:rowOff>
    </xdr:from>
    <xdr:to>
      <xdr:col>35</xdr:col>
      <xdr:colOff>636199</xdr:colOff>
      <xdr:row>6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17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</xdr:colOff>
      <xdr:row>5</xdr:row>
      <xdr:rowOff>1019175</xdr:rowOff>
    </xdr:from>
    <xdr:to>
      <xdr:col>35</xdr:col>
      <xdr:colOff>626733</xdr:colOff>
      <xdr:row>8</xdr:row>
      <xdr:rowOff>568027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611350" y="198120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35</xdr:col>
      <xdr:colOff>85725</xdr:colOff>
      <xdr:row>5</xdr:row>
      <xdr:rowOff>781050</xdr:rowOff>
    </xdr:from>
    <xdr:to>
      <xdr:col>35</xdr:col>
      <xdr:colOff>649890</xdr:colOff>
      <xdr:row>6</xdr:row>
      <xdr:rowOff>179433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344900" y="1743075"/>
          <a:ext cx="564165" cy="5699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276225</xdr:colOff>
      <xdr:row>0</xdr:row>
      <xdr:rowOff>0</xdr:rowOff>
    </xdr:from>
    <xdr:to>
      <xdr:col>17</xdr:col>
      <xdr:colOff>455224</xdr:colOff>
      <xdr:row>8</xdr:row>
      <xdr:rowOff>190500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14</xdr:col>
      <xdr:colOff>685800</xdr:colOff>
      <xdr:row>7</xdr:row>
      <xdr:rowOff>304800</xdr:rowOff>
    </xdr:from>
    <xdr:to>
      <xdr:col>17</xdr:col>
      <xdr:colOff>445758</xdr:colOff>
      <xdr:row>16</xdr:row>
      <xdr:rowOff>91777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011275" y="20002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742950</xdr:colOff>
      <xdr:row>7</xdr:row>
      <xdr:rowOff>114300</xdr:rowOff>
    </xdr:from>
    <xdr:to>
      <xdr:col>17</xdr:col>
      <xdr:colOff>468915</xdr:colOff>
      <xdr:row>8</xdr:row>
      <xdr:rowOff>303258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744825" y="1809750"/>
          <a:ext cx="564165" cy="569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0</xdr:row>
      <xdr:rowOff>0</xdr:rowOff>
    </xdr:from>
    <xdr:to>
      <xdr:col>17</xdr:col>
      <xdr:colOff>464749</xdr:colOff>
      <xdr:row>8</xdr:row>
      <xdr:rowOff>190500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14</xdr:col>
      <xdr:colOff>742950</xdr:colOff>
      <xdr:row>7</xdr:row>
      <xdr:rowOff>333375</xdr:rowOff>
    </xdr:from>
    <xdr:to>
      <xdr:col>17</xdr:col>
      <xdr:colOff>502908</xdr:colOff>
      <xdr:row>16</xdr:row>
      <xdr:rowOff>120352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068425" y="20288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809625</xdr:colOff>
      <xdr:row>7</xdr:row>
      <xdr:rowOff>85725</xdr:rowOff>
    </xdr:from>
    <xdr:to>
      <xdr:col>17</xdr:col>
      <xdr:colOff>535590</xdr:colOff>
      <xdr:row>8</xdr:row>
      <xdr:rowOff>274683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811500" y="1781175"/>
          <a:ext cx="564165" cy="5699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264724</xdr:colOff>
      <xdr:row>8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7</xdr:row>
      <xdr:rowOff>76200</xdr:rowOff>
    </xdr:from>
    <xdr:to>
      <xdr:col>9</xdr:col>
      <xdr:colOff>255258</xdr:colOff>
      <xdr:row>19</xdr:row>
      <xdr:rowOff>206077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343900" y="20764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295275</xdr:colOff>
      <xdr:row>6</xdr:row>
      <xdr:rowOff>209550</xdr:rowOff>
    </xdr:from>
    <xdr:to>
      <xdr:col>9</xdr:col>
      <xdr:colOff>278415</xdr:colOff>
      <xdr:row>8</xdr:row>
      <xdr:rowOff>169908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077450" y="1828800"/>
          <a:ext cx="564165" cy="569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409575</xdr:colOff>
      <xdr:row>0</xdr:row>
      <xdr:rowOff>0</xdr:rowOff>
    </xdr:from>
    <xdr:to>
      <xdr:col>23</xdr:col>
      <xdr:colOff>588574</xdr:colOff>
      <xdr:row>5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2615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4</xdr:row>
      <xdr:rowOff>971550</xdr:rowOff>
    </xdr:from>
    <xdr:to>
      <xdr:col>23</xdr:col>
      <xdr:colOff>636258</xdr:colOff>
      <xdr:row>17</xdr:row>
      <xdr:rowOff>15577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9192875" y="19621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23</xdr:col>
      <xdr:colOff>104775</xdr:colOff>
      <xdr:row>4</xdr:row>
      <xdr:rowOff>771525</xdr:rowOff>
    </xdr:from>
    <xdr:to>
      <xdr:col>23</xdr:col>
      <xdr:colOff>668940</xdr:colOff>
      <xdr:row>5</xdr:row>
      <xdr:rowOff>198483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0935950" y="1762125"/>
          <a:ext cx="564165" cy="5699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676275</xdr:colOff>
      <xdr:row>0</xdr:row>
      <xdr:rowOff>0</xdr:rowOff>
    </xdr:from>
    <xdr:to>
      <xdr:col>26</xdr:col>
      <xdr:colOff>17074</xdr:colOff>
      <xdr:row>8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23</xdr:col>
      <xdr:colOff>142875</xdr:colOff>
      <xdr:row>7</xdr:row>
      <xdr:rowOff>266700</xdr:rowOff>
    </xdr:from>
    <xdr:to>
      <xdr:col>25</xdr:col>
      <xdr:colOff>741033</xdr:colOff>
      <xdr:row>18</xdr:row>
      <xdr:rowOff>6052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6308050" y="20478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25</xdr:col>
      <xdr:colOff>209550</xdr:colOff>
      <xdr:row>7</xdr:row>
      <xdr:rowOff>19050</xdr:rowOff>
    </xdr:from>
    <xdr:to>
      <xdr:col>25</xdr:col>
      <xdr:colOff>773715</xdr:colOff>
      <xdr:row>8</xdr:row>
      <xdr:rowOff>208008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8051125" y="1800225"/>
          <a:ext cx="564165" cy="5699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0</xdr:row>
      <xdr:rowOff>0</xdr:rowOff>
    </xdr:from>
    <xdr:to>
      <xdr:col>8</xdr:col>
      <xdr:colOff>407599</xdr:colOff>
      <xdr:row>8</xdr:row>
      <xdr:rowOff>190500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5</xdr:col>
      <xdr:colOff>1514475</xdr:colOff>
      <xdr:row>7</xdr:row>
      <xdr:rowOff>295275</xdr:rowOff>
    </xdr:from>
    <xdr:to>
      <xdr:col>8</xdr:col>
      <xdr:colOff>417183</xdr:colOff>
      <xdr:row>18</xdr:row>
      <xdr:rowOff>91777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887200" y="20669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733425</xdr:colOff>
      <xdr:row>7</xdr:row>
      <xdr:rowOff>19050</xdr:rowOff>
    </xdr:from>
    <xdr:to>
      <xdr:col>8</xdr:col>
      <xdr:colOff>459390</xdr:colOff>
      <xdr:row>8</xdr:row>
      <xdr:rowOff>284208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639800" y="1790700"/>
          <a:ext cx="564165" cy="5699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323850</xdr:colOff>
      <xdr:row>0</xdr:row>
      <xdr:rowOff>0</xdr:rowOff>
    </xdr:from>
    <xdr:to>
      <xdr:col>30</xdr:col>
      <xdr:colOff>502849</xdr:colOff>
      <xdr:row>8</xdr:row>
      <xdr:rowOff>285750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890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27</xdr:col>
      <xdr:colOff>742950</xdr:colOff>
      <xdr:row>7</xdr:row>
      <xdr:rowOff>295275</xdr:rowOff>
    </xdr:from>
    <xdr:to>
      <xdr:col>30</xdr:col>
      <xdr:colOff>502908</xdr:colOff>
      <xdr:row>16</xdr:row>
      <xdr:rowOff>320377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6908125" y="19240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29</xdr:col>
      <xdr:colOff>809625</xdr:colOff>
      <xdr:row>7</xdr:row>
      <xdr:rowOff>76200</xdr:rowOff>
    </xdr:from>
    <xdr:to>
      <xdr:col>30</xdr:col>
      <xdr:colOff>535590</xdr:colOff>
      <xdr:row>8</xdr:row>
      <xdr:rowOff>293733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8651200" y="1704975"/>
          <a:ext cx="564165" cy="5699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800100</xdr:colOff>
      <xdr:row>0</xdr:row>
      <xdr:rowOff>0</xdr:rowOff>
    </xdr:from>
    <xdr:to>
      <xdr:col>26</xdr:col>
      <xdr:colOff>140899</xdr:colOff>
      <xdr:row>6</xdr:row>
      <xdr:rowOff>542925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503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23</xdr:col>
      <xdr:colOff>352425</xdr:colOff>
      <xdr:row>6</xdr:row>
      <xdr:rowOff>228600</xdr:rowOff>
    </xdr:from>
    <xdr:to>
      <xdr:col>26</xdr:col>
      <xdr:colOff>112383</xdr:colOff>
      <xdr:row>13</xdr:row>
      <xdr:rowOff>329902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2040850" y="19526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25</xdr:col>
      <xdr:colOff>419100</xdr:colOff>
      <xdr:row>5</xdr:row>
      <xdr:rowOff>704850</xdr:rowOff>
    </xdr:from>
    <xdr:to>
      <xdr:col>26</xdr:col>
      <xdr:colOff>145065</xdr:colOff>
      <xdr:row>6</xdr:row>
      <xdr:rowOff>550908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3783925" y="1704975"/>
          <a:ext cx="564165" cy="5699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0</xdr:rowOff>
    </xdr:from>
    <xdr:to>
      <xdr:col>10</xdr:col>
      <xdr:colOff>474274</xdr:colOff>
      <xdr:row>8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7</xdr:row>
      <xdr:rowOff>114300</xdr:rowOff>
    </xdr:from>
    <xdr:to>
      <xdr:col>10</xdr:col>
      <xdr:colOff>455283</xdr:colOff>
      <xdr:row>20</xdr:row>
      <xdr:rowOff>129877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276975" y="19716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523875</xdr:colOff>
      <xdr:row>6</xdr:row>
      <xdr:rowOff>47625</xdr:rowOff>
    </xdr:from>
    <xdr:to>
      <xdr:col>10</xdr:col>
      <xdr:colOff>507015</xdr:colOff>
      <xdr:row>9</xdr:row>
      <xdr:rowOff>46083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039100" y="1714500"/>
          <a:ext cx="564165" cy="5699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9525</xdr:rowOff>
    </xdr:from>
    <xdr:to>
      <xdr:col>10</xdr:col>
      <xdr:colOff>474274</xdr:colOff>
      <xdr:row>13</xdr:row>
      <xdr:rowOff>19050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300" y="9525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114300</xdr:rowOff>
    </xdr:from>
    <xdr:to>
      <xdr:col>10</xdr:col>
      <xdr:colOff>579108</xdr:colOff>
      <xdr:row>30</xdr:row>
      <xdr:rowOff>72727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544175" y="18859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66675</xdr:colOff>
      <xdr:row>9</xdr:row>
      <xdr:rowOff>57150</xdr:rowOff>
    </xdr:from>
    <xdr:to>
      <xdr:col>11</xdr:col>
      <xdr:colOff>49815</xdr:colOff>
      <xdr:row>12</xdr:row>
      <xdr:rowOff>141333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306300" y="1666875"/>
          <a:ext cx="564165" cy="5699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228600</xdr:colOff>
      <xdr:row>0</xdr:row>
      <xdr:rowOff>0</xdr:rowOff>
    </xdr:from>
    <xdr:to>
      <xdr:col>31</xdr:col>
      <xdr:colOff>121849</xdr:colOff>
      <xdr:row>8</xdr:row>
      <xdr:rowOff>28575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034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28</xdr:col>
      <xdr:colOff>828675</xdr:colOff>
      <xdr:row>7</xdr:row>
      <xdr:rowOff>66675</xdr:rowOff>
    </xdr:from>
    <xdr:to>
      <xdr:col>31</xdr:col>
      <xdr:colOff>302883</xdr:colOff>
      <xdr:row>13</xdr:row>
      <xdr:rowOff>82252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8403550" y="19526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30</xdr:col>
      <xdr:colOff>714375</xdr:colOff>
      <xdr:row>6</xdr:row>
      <xdr:rowOff>409575</xdr:rowOff>
    </xdr:from>
    <xdr:to>
      <xdr:col>31</xdr:col>
      <xdr:colOff>345090</xdr:colOff>
      <xdr:row>8</xdr:row>
      <xdr:rowOff>55608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30156150" y="1724025"/>
          <a:ext cx="564165" cy="5699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9</xdr:col>
      <xdr:colOff>388549</xdr:colOff>
      <xdr:row>9</xdr:row>
      <xdr:rowOff>85725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8</xdr:row>
      <xdr:rowOff>0</xdr:rowOff>
    </xdr:from>
    <xdr:to>
      <xdr:col>9</xdr:col>
      <xdr:colOff>493383</xdr:colOff>
      <xdr:row>27</xdr:row>
      <xdr:rowOff>120352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743450" y="201930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552450</xdr:colOff>
      <xdr:row>7</xdr:row>
      <xdr:rowOff>28575</xdr:rowOff>
    </xdr:from>
    <xdr:to>
      <xdr:col>9</xdr:col>
      <xdr:colOff>535590</xdr:colOff>
      <xdr:row>10</xdr:row>
      <xdr:rowOff>112758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496050" y="1885950"/>
          <a:ext cx="564165" cy="5699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0</xdr:rowOff>
    </xdr:from>
    <xdr:to>
      <xdr:col>16</xdr:col>
      <xdr:colOff>398074</xdr:colOff>
      <xdr:row>10</xdr:row>
      <xdr:rowOff>85725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1125" y="0"/>
          <a:ext cx="2693599" cy="2266950"/>
        </a:xfrm>
        <a:prstGeom prst="rect">
          <a:avLst/>
        </a:prstGeom>
      </xdr:spPr>
    </xdr:pic>
    <xdr:clientData/>
  </xdr:twoCellAnchor>
  <xdr:oneCellAnchor>
    <xdr:from>
      <xdr:col>4</xdr:col>
      <xdr:colOff>476250</xdr:colOff>
      <xdr:row>2</xdr:row>
      <xdr:rowOff>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13</xdr:col>
      <xdr:colOff>828675</xdr:colOff>
      <xdr:row>9</xdr:row>
      <xdr:rowOff>19050</xdr:rowOff>
    </xdr:from>
    <xdr:to>
      <xdr:col>16</xdr:col>
      <xdr:colOff>588633</xdr:colOff>
      <xdr:row>26</xdr:row>
      <xdr:rowOff>82252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420725" y="20002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66675</xdr:colOff>
      <xdr:row>8</xdr:row>
      <xdr:rowOff>38100</xdr:rowOff>
    </xdr:from>
    <xdr:to>
      <xdr:col>16</xdr:col>
      <xdr:colOff>630840</xdr:colOff>
      <xdr:row>11</xdr:row>
      <xdr:rowOff>7983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173325" y="1819275"/>
          <a:ext cx="564165" cy="5699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742950</xdr:colOff>
      <xdr:row>0</xdr:row>
      <xdr:rowOff>0</xdr:rowOff>
    </xdr:from>
    <xdr:to>
      <xdr:col>16</xdr:col>
      <xdr:colOff>83749</xdr:colOff>
      <xdr:row>10</xdr:row>
      <xdr:rowOff>66675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0"/>
          <a:ext cx="2693599" cy="2266950"/>
        </a:xfrm>
        <a:prstGeom prst="rect">
          <a:avLst/>
        </a:prstGeom>
      </xdr:spPr>
    </xdr:pic>
    <xdr:clientData/>
  </xdr:twoCellAnchor>
  <xdr:oneCellAnchor>
    <xdr:from>
      <xdr:col>4</xdr:col>
      <xdr:colOff>504825</xdr:colOff>
      <xdr:row>3</xdr:row>
      <xdr:rowOff>0</xdr:rowOff>
    </xdr:from>
    <xdr:ext cx="5715000" cy="3533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13</xdr:col>
      <xdr:colOff>476250</xdr:colOff>
      <xdr:row>9</xdr:row>
      <xdr:rowOff>0</xdr:rowOff>
    </xdr:from>
    <xdr:to>
      <xdr:col>16</xdr:col>
      <xdr:colOff>236208</xdr:colOff>
      <xdr:row>26</xdr:row>
      <xdr:rowOff>63202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068300" y="20002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15</xdr:col>
      <xdr:colOff>552450</xdr:colOff>
      <xdr:row>8</xdr:row>
      <xdr:rowOff>47625</xdr:rowOff>
    </xdr:from>
    <xdr:to>
      <xdr:col>16</xdr:col>
      <xdr:colOff>278415</xdr:colOff>
      <xdr:row>11</xdr:row>
      <xdr:rowOff>17508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820900" y="1847850"/>
          <a:ext cx="564165" cy="5699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388549</xdr:colOff>
      <xdr:row>8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7</xdr:row>
      <xdr:rowOff>104775</xdr:rowOff>
    </xdr:from>
    <xdr:to>
      <xdr:col>8</xdr:col>
      <xdr:colOff>531483</xdr:colOff>
      <xdr:row>21</xdr:row>
      <xdr:rowOff>177502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467725" y="19526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9525</xdr:colOff>
      <xdr:row>6</xdr:row>
      <xdr:rowOff>314325</xdr:rowOff>
    </xdr:from>
    <xdr:to>
      <xdr:col>8</xdr:col>
      <xdr:colOff>573690</xdr:colOff>
      <xdr:row>8</xdr:row>
      <xdr:rowOff>160383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20325" y="1800225"/>
          <a:ext cx="564165" cy="5699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0</xdr:rowOff>
    </xdr:from>
    <xdr:to>
      <xdr:col>10</xdr:col>
      <xdr:colOff>474274</xdr:colOff>
      <xdr:row>4</xdr:row>
      <xdr:rowOff>495300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</xdr:row>
      <xdr:rowOff>152400</xdr:rowOff>
    </xdr:from>
    <xdr:to>
      <xdr:col>11</xdr:col>
      <xdr:colOff>64758</xdr:colOff>
      <xdr:row>9</xdr:row>
      <xdr:rowOff>101302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534025" y="1924050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114300</xdr:colOff>
      <xdr:row>3</xdr:row>
      <xdr:rowOff>714375</xdr:rowOff>
    </xdr:from>
    <xdr:to>
      <xdr:col>11</xdr:col>
      <xdr:colOff>97440</xdr:colOff>
      <xdr:row>4</xdr:row>
      <xdr:rowOff>560433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277100" y="1762125"/>
          <a:ext cx="564165" cy="56995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0</xdr:rowOff>
    </xdr:from>
    <xdr:to>
      <xdr:col>6</xdr:col>
      <xdr:colOff>1617274</xdr:colOff>
      <xdr:row>7</xdr:row>
      <xdr:rowOff>85725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0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6</xdr:row>
      <xdr:rowOff>200025</xdr:rowOff>
    </xdr:from>
    <xdr:to>
      <xdr:col>6</xdr:col>
      <xdr:colOff>1388733</xdr:colOff>
      <xdr:row>20</xdr:row>
      <xdr:rowOff>63202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582400" y="200977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800100</xdr:colOff>
      <xdr:row>5</xdr:row>
      <xdr:rowOff>285750</xdr:rowOff>
    </xdr:from>
    <xdr:to>
      <xdr:col>6</xdr:col>
      <xdr:colOff>1364265</xdr:colOff>
      <xdr:row>7</xdr:row>
      <xdr:rowOff>112758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268325" y="1724025"/>
          <a:ext cx="564165" cy="56995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0</xdr:rowOff>
    </xdr:from>
    <xdr:to>
      <xdr:col>15</xdr:col>
      <xdr:colOff>302824</xdr:colOff>
      <xdr:row>6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237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</xdr:row>
      <xdr:rowOff>409575</xdr:rowOff>
    </xdr:from>
    <xdr:to>
      <xdr:col>15</xdr:col>
      <xdr:colOff>379083</xdr:colOff>
      <xdr:row>10</xdr:row>
      <xdr:rowOff>339427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877675" y="1895475"/>
          <a:ext cx="2274558" cy="30064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14</xdr:col>
      <xdr:colOff>695325</xdr:colOff>
      <xdr:row>5</xdr:row>
      <xdr:rowOff>238125</xdr:rowOff>
    </xdr:from>
    <xdr:to>
      <xdr:col>15</xdr:col>
      <xdr:colOff>421290</xdr:colOff>
      <xdr:row>6</xdr:row>
      <xdr:rowOff>84183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630275" y="1724025"/>
          <a:ext cx="564165" cy="56995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511969</xdr:colOff>
      <xdr:row>0</xdr:row>
      <xdr:rowOff>0</xdr:rowOff>
    </xdr:from>
    <xdr:to>
      <xdr:col>20</xdr:col>
      <xdr:colOff>705256</xdr:colOff>
      <xdr:row>6</xdr:row>
      <xdr:rowOff>88106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15</xdr:col>
      <xdr:colOff>297657</xdr:colOff>
      <xdr:row>6</xdr:row>
      <xdr:rowOff>-1</xdr:rowOff>
    </xdr:from>
    <xdr:to>
      <xdr:col>17</xdr:col>
      <xdr:colOff>333840</xdr:colOff>
      <xdr:row>12</xdr:row>
      <xdr:rowOff>17957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1550313" y="1976437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20</xdr:col>
      <xdr:colOff>357188</xdr:colOff>
      <xdr:row>3</xdr:row>
      <xdr:rowOff>71437</xdr:rowOff>
    </xdr:from>
    <xdr:to>
      <xdr:col>21</xdr:col>
      <xdr:colOff>87915</xdr:colOff>
      <xdr:row>6</xdr:row>
      <xdr:rowOff>34176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3276719" y="1643062"/>
          <a:ext cx="564165" cy="56995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0</xdr:row>
      <xdr:rowOff>0</xdr:rowOff>
    </xdr:from>
    <xdr:to>
      <xdr:col>34</xdr:col>
      <xdr:colOff>350449</xdr:colOff>
      <xdr:row>6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7725" y="0"/>
          <a:ext cx="2693599" cy="2266950"/>
        </a:xfrm>
        <a:prstGeom prst="rect">
          <a:avLst/>
        </a:prstGeom>
      </xdr:spPr>
    </xdr:pic>
    <xdr:clientData/>
  </xdr:twoCellAnchor>
  <xdr:twoCellAnchor editAs="oneCell">
    <xdr:from>
      <xdr:col>31</xdr:col>
      <xdr:colOff>647700</xdr:colOff>
      <xdr:row>5</xdr:row>
      <xdr:rowOff>66675</xdr:rowOff>
    </xdr:from>
    <xdr:to>
      <xdr:col>34</xdr:col>
      <xdr:colOff>407658</xdr:colOff>
      <xdr:row>13</xdr:row>
      <xdr:rowOff>91777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7993975" y="1838325"/>
          <a:ext cx="2274558" cy="319692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33</xdr:col>
      <xdr:colOff>733425</xdr:colOff>
      <xdr:row>5</xdr:row>
      <xdr:rowOff>9525</xdr:rowOff>
    </xdr:from>
    <xdr:to>
      <xdr:col>34</xdr:col>
      <xdr:colOff>459390</xdr:colOff>
      <xdr:row>6</xdr:row>
      <xdr:rowOff>160383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9756100" y="1781175"/>
          <a:ext cx="564165" cy="569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erruz/OneDrive%20-%20aguasandinas.cl/RI%202024/01%20Contenido/Indice%20y%20tablas%20cap&#237;tulos%20nuevos/Tablas%20AA/AA.%20RI%202024%20(C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del Grupo"/>
      <sheetName val="Iniciativas clima"/>
      <sheetName val="Ev Desempeño"/>
      <sheetName val="Movilidades"/>
      <sheetName val="Capacitaciones"/>
      <sheetName val="Dotación"/>
      <sheetName val="Diversidad"/>
      <sheetName val="Índice de frecuencia de acc"/>
      <sheetName val="Salud y seguridad"/>
      <sheetName val="Índice de gravedad"/>
      <sheetName val="Comparativo Tasa de Acciden"/>
      <sheetName val="Beneficios"/>
      <sheetName val="Proveedores"/>
      <sheetName val="Prontitud en el pago de fac"/>
      <sheetName val="Número de proveedores "/>
      <sheetName val="Resultados del monitoreo AS"/>
      <sheetName val="Personas en situación de d"/>
      <sheetName val="Incidentes de discriminaci"/>
      <sheetName val="Beneficios Postnatal"/>
      <sheetName val="Nuevas contrataciones de e"/>
      <sheetName val="Rotación"/>
      <sheetName val="Formación"/>
      <sheetName val="Retorno In. Capital Humano"/>
      <sheetName val="Negociación Colectiva"/>
      <sheetName val=".Formación"/>
      <sheetName val="Asuentismo"/>
      <sheetName val="Diversidad en órganos de g"/>
      <sheetName val="Brecha sala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G39">
            <v>0.75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id="1" name="Tabla1" displayName="Tabla1" ref="B2:C30" totalsRowShown="0" headerRowDxfId="24" dataDxfId="22" headerRowBorderDxfId="23" tableBorderDxfId="21" totalsRowBorderDxfId="20">
  <tableColumns count="2">
    <tableColumn id="1" name="Índice" dataDxfId="19"/>
    <tableColumn id="2" name="TÍtulo " dataDxfId="18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5:E7" totalsRowShown="0" headerRowDxfId="17" dataDxfId="15" headerRowBorderDxfId="16" tableBorderDxfId="14" totalsRowBorderDxfId="13" headerRowCellStyle="Énfasis4" dataCellStyle="Bueno">
  <tableColumns count="4">
    <tableColumn id="1" name="N° según formalidad" dataDxfId="12" dataCellStyle="Bueno"/>
    <tableColumn id="2" name="Hombres" dataDxfId="11" dataCellStyle="Bueno"/>
    <tableColumn id="3" name="Mujeres" dataDxfId="10" dataCellStyle="Bueno"/>
    <tableColumn id="4" name="Total" dataDxfId="9" dataCellStyle="Bueno">
      <calculatedColumnFormula>SUM(C6:D6)</calculatedColumnFormula>
    </tableColumn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B9:E14" totalsRowShown="0" headerRowDxfId="8" dataDxfId="6" headerRowBorderDxfId="7" tableBorderDxfId="5" totalsRowBorderDxfId="4" headerRowCellStyle="Énfasis4" dataCellStyle="Bueno">
  <tableColumns count="4">
    <tableColumn id="1" name="Adaptabilidad" dataDxfId="3" dataCellStyle="Bueno"/>
    <tableColumn id="2" name="Hombres" dataDxfId="2" dataCellStyle="Bueno"/>
    <tableColumn id="3" name="Mujeres" dataDxfId="1" dataCellStyle="Bueno"/>
    <tableColumn id="4" name="Total" dataDxfId="0" dataCellStyle="Bueno">
      <calculatedColumnFormula>SUM(C10:D10)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D33"/>
  <sheetViews>
    <sheetView showGridLines="0" tabSelected="1" workbookViewId="0"/>
  </sheetViews>
  <sheetFormatPr baseColWidth="10" defaultRowHeight="16.5" customHeight="1" x14ac:dyDescent="0.2"/>
  <cols>
    <col min="2" max="2" width="11.140625" customWidth="1"/>
    <col min="3" max="3" width="125.85546875" customWidth="1"/>
  </cols>
  <sheetData>
    <row r="2" spans="2:4" ht="22.5" customHeight="1" x14ac:dyDescent="0.2">
      <c r="B2" s="63" t="s">
        <v>410</v>
      </c>
      <c r="C2" s="64" t="s">
        <v>411</v>
      </c>
      <c r="D2" s="53"/>
    </row>
    <row r="3" spans="2:4" ht="18" customHeight="1" x14ac:dyDescent="0.25">
      <c r="B3" s="57">
        <v>1</v>
      </c>
      <c r="C3" s="58" t="s">
        <v>390</v>
      </c>
      <c r="D3" s="54"/>
    </row>
    <row r="4" spans="2:4" ht="16.5" customHeight="1" x14ac:dyDescent="0.25">
      <c r="B4" s="57">
        <v>2</v>
      </c>
      <c r="C4" s="59" t="s">
        <v>409</v>
      </c>
      <c r="D4" s="54"/>
    </row>
    <row r="5" spans="2:4" ht="16.5" customHeight="1" x14ac:dyDescent="0.25">
      <c r="B5" s="57">
        <v>3</v>
      </c>
      <c r="C5" s="59" t="s">
        <v>391</v>
      </c>
      <c r="D5" s="54"/>
    </row>
    <row r="6" spans="2:4" ht="16.5" customHeight="1" x14ac:dyDescent="0.25">
      <c r="B6" s="57">
        <v>4</v>
      </c>
      <c r="C6" s="59" t="s">
        <v>392</v>
      </c>
      <c r="D6" s="54"/>
    </row>
    <row r="7" spans="2:4" ht="16.5" customHeight="1" x14ac:dyDescent="0.25">
      <c r="B7" s="57">
        <v>5</v>
      </c>
      <c r="C7" s="58" t="s">
        <v>79</v>
      </c>
      <c r="D7" s="54"/>
    </row>
    <row r="8" spans="2:4" ht="16.5" customHeight="1" x14ac:dyDescent="0.25">
      <c r="B8" s="57">
        <v>6</v>
      </c>
      <c r="C8" s="59" t="s">
        <v>393</v>
      </c>
      <c r="D8" s="54"/>
    </row>
    <row r="9" spans="2:4" ht="16.5" customHeight="1" x14ac:dyDescent="0.25">
      <c r="B9" s="57">
        <v>7</v>
      </c>
      <c r="C9" s="58" t="s">
        <v>91</v>
      </c>
      <c r="D9" s="54"/>
    </row>
    <row r="10" spans="2:4" ht="16.5" customHeight="1" x14ac:dyDescent="0.25">
      <c r="B10" s="57">
        <v>8</v>
      </c>
      <c r="C10" s="59" t="s">
        <v>101</v>
      </c>
      <c r="D10" s="54"/>
    </row>
    <row r="11" spans="2:4" ht="16.5" customHeight="1" x14ac:dyDescent="0.25">
      <c r="B11" s="57">
        <v>9</v>
      </c>
      <c r="C11" s="58" t="s">
        <v>106</v>
      </c>
      <c r="D11" s="54"/>
    </row>
    <row r="12" spans="2:4" ht="16.5" customHeight="1" x14ac:dyDescent="0.25">
      <c r="B12" s="57">
        <v>10</v>
      </c>
      <c r="C12" s="59" t="s">
        <v>394</v>
      </c>
      <c r="D12" s="54"/>
    </row>
    <row r="13" spans="2:4" ht="16.5" customHeight="1" x14ac:dyDescent="0.25">
      <c r="B13" s="57">
        <v>11</v>
      </c>
      <c r="C13" s="58" t="s">
        <v>395</v>
      </c>
      <c r="D13" s="54"/>
    </row>
    <row r="14" spans="2:4" ht="16.5" customHeight="1" x14ac:dyDescent="0.25">
      <c r="B14" s="57">
        <v>12</v>
      </c>
      <c r="C14" s="59" t="s">
        <v>396</v>
      </c>
      <c r="D14" s="54"/>
    </row>
    <row r="15" spans="2:4" ht="16.5" customHeight="1" x14ac:dyDescent="0.25">
      <c r="B15" s="57">
        <v>13</v>
      </c>
      <c r="C15" s="58" t="s">
        <v>139</v>
      </c>
      <c r="D15" s="54"/>
    </row>
    <row r="16" spans="2:4" ht="16.5" customHeight="1" x14ac:dyDescent="0.25">
      <c r="B16" s="57">
        <v>14</v>
      </c>
      <c r="C16" s="59" t="s">
        <v>397</v>
      </c>
      <c r="D16" s="54"/>
    </row>
    <row r="17" spans="2:4" ht="16.5" customHeight="1" x14ac:dyDescent="0.25">
      <c r="B17" s="57">
        <v>15</v>
      </c>
      <c r="C17" s="58" t="s">
        <v>398</v>
      </c>
      <c r="D17" s="54"/>
    </row>
    <row r="18" spans="2:4" ht="16.5" customHeight="1" x14ac:dyDescent="0.25">
      <c r="B18" s="57">
        <v>16</v>
      </c>
      <c r="C18" s="59" t="s">
        <v>408</v>
      </c>
      <c r="D18" s="54"/>
    </row>
    <row r="19" spans="2:4" ht="16.5" customHeight="1" x14ac:dyDescent="0.25">
      <c r="B19" s="57">
        <v>17</v>
      </c>
      <c r="C19" s="59" t="s">
        <v>399</v>
      </c>
      <c r="D19" s="54"/>
    </row>
    <row r="20" spans="2:4" ht="16.5" customHeight="1" x14ac:dyDescent="0.25">
      <c r="B20" s="57">
        <v>18</v>
      </c>
      <c r="C20" s="59" t="s">
        <v>400</v>
      </c>
      <c r="D20" s="54"/>
    </row>
    <row r="21" spans="2:4" ht="16.5" customHeight="1" x14ac:dyDescent="0.25">
      <c r="B21" s="57">
        <v>19</v>
      </c>
      <c r="C21" s="59" t="s">
        <v>248</v>
      </c>
      <c r="D21" s="54"/>
    </row>
    <row r="22" spans="2:4" ht="16.5" customHeight="1" x14ac:dyDescent="0.25">
      <c r="B22" s="57">
        <v>20</v>
      </c>
      <c r="C22" s="59" t="s">
        <v>401</v>
      </c>
      <c r="D22" s="54"/>
    </row>
    <row r="23" spans="2:4" ht="16.5" customHeight="1" x14ac:dyDescent="0.25">
      <c r="B23" s="57">
        <v>21</v>
      </c>
      <c r="C23" s="59" t="s">
        <v>402</v>
      </c>
      <c r="D23" s="54"/>
    </row>
    <row r="24" spans="2:4" ht="16.5" customHeight="1" x14ac:dyDescent="0.25">
      <c r="B24" s="57">
        <v>22</v>
      </c>
      <c r="C24" s="59" t="s">
        <v>315</v>
      </c>
      <c r="D24" s="54"/>
    </row>
    <row r="25" spans="2:4" ht="16.5" customHeight="1" x14ac:dyDescent="0.25">
      <c r="B25" s="57">
        <v>23</v>
      </c>
      <c r="C25" s="59" t="s">
        <v>404</v>
      </c>
      <c r="D25" s="54"/>
    </row>
    <row r="26" spans="2:4" ht="16.5" customHeight="1" x14ac:dyDescent="0.25">
      <c r="B26" s="57">
        <v>24</v>
      </c>
      <c r="C26" s="59" t="s">
        <v>403</v>
      </c>
      <c r="D26" s="54"/>
    </row>
    <row r="27" spans="2:4" ht="16.5" customHeight="1" x14ac:dyDescent="0.25">
      <c r="B27" s="57">
        <v>25</v>
      </c>
      <c r="C27" s="59" t="s">
        <v>328</v>
      </c>
      <c r="D27" s="54"/>
    </row>
    <row r="28" spans="2:4" ht="16.5" customHeight="1" x14ac:dyDescent="0.25">
      <c r="B28" s="57">
        <v>26</v>
      </c>
      <c r="C28" s="59" t="s">
        <v>405</v>
      </c>
      <c r="D28" s="54"/>
    </row>
    <row r="29" spans="2:4" ht="16.5" customHeight="1" x14ac:dyDescent="0.25">
      <c r="B29" s="57">
        <v>27</v>
      </c>
      <c r="C29" s="59" t="s">
        <v>406</v>
      </c>
      <c r="D29" s="54"/>
    </row>
    <row r="30" spans="2:4" ht="16.5" customHeight="1" x14ac:dyDescent="0.25">
      <c r="B30" s="57">
        <v>28</v>
      </c>
      <c r="C30" s="60" t="s">
        <v>407</v>
      </c>
      <c r="D30" s="54"/>
    </row>
    <row r="31" spans="2:4" ht="16.5" customHeight="1" x14ac:dyDescent="0.25">
      <c r="B31" s="61"/>
      <c r="C31" s="62"/>
      <c r="D31" s="54"/>
    </row>
    <row r="32" spans="2:4" ht="16.5" customHeight="1" x14ac:dyDescent="0.25">
      <c r="C32" s="61"/>
      <c r="D32" s="55"/>
    </row>
    <row r="33" spans="3:3" ht="16.5" customHeight="1" x14ac:dyDescent="0.25">
      <c r="C33" s="61"/>
    </row>
  </sheetData>
  <hyperlinks>
    <hyperlink ref="C3" location="'1. Personal del Grupo'!A1" display="Personal del grupo por genero "/>
    <hyperlink ref="C4" location="'2. Movilidades'!A1" display="Movilidades "/>
    <hyperlink ref="C5" location="'3. Dotación'!A1" display="Dotación"/>
    <hyperlink ref="C6" location="'4. Diversidad'!A1" display="Diversidad"/>
    <hyperlink ref="C7" location="'5. Diversidad en órganos de g'!A1" display="Diversidad en órganos de gobierno y empleados"/>
    <hyperlink ref="C8" location="'6. Personas en situación de d'!A1" display="Personas en situación de discapacidad"/>
    <hyperlink ref="C10" location="'8. Beneficios Postnatal'!A1" display="Beneficios Postnatal"/>
    <hyperlink ref="C11" location="'9. Nuevas contrataciones de e'!A1" display="Nuevas contrataciones de empleados"/>
    <hyperlink ref="C12" location="'10. Rotación'!A1" display="Rotación"/>
    <hyperlink ref="C13" location="'11. Iniciativas clima'!A1" display="Iniciativas clima"/>
    <hyperlink ref="C14" location="'12. Brecha salarial'!A1" display="Brecha salarial"/>
    <hyperlink ref="C15" location="'13. Negociación Colectiva'!A1" display="Negociación Colectiva"/>
    <hyperlink ref="C16" location="'14. Capacitaciones'!A1" display="Capacitaciones"/>
    <hyperlink ref="C17" location="'15. Formación'!A1" display="Formación"/>
    <hyperlink ref="C18" location="'16. Formación (2)'!A1" display="Formación (2)"/>
    <hyperlink ref="C19" location="'17. Ev Desempeño'!A1" display="Ev Desempeño"/>
    <hyperlink ref="C20" location="'17. Ev Desempeño'!A1" display="ROIHC"/>
    <hyperlink ref="C21" location="'19. Salud y seguridad'!A1" display="Salud y seguridad"/>
    <hyperlink ref="C22" location="'20. Ausentismo'!A1" display="Ausentismo "/>
    <hyperlink ref="C23" location="'21. Índice de frecuencia de acc'!A1" display="Indice de frecuencia de accidentes"/>
    <hyperlink ref="C24" location="'22. Índice de gravedad'!A1" display="Índice de gravedad"/>
    <hyperlink ref="C25" location="'23. Comparativo Tasa de Acciden'!A1" display="Comparativo tasa de accidente"/>
    <hyperlink ref="C26" location="'24. Beneficios'!A1" display="Beneficios "/>
    <hyperlink ref="C27" location="'25. Resultados del monitoreo AS'!A1" display="Resultados del monitoreo ASG"/>
    <hyperlink ref="C28" location="'26. Proveedores'!A1" display="Proveedores"/>
    <hyperlink ref="C29" location="'27. Número de proveedores '!A1" display="Numero de proveedores"/>
    <hyperlink ref="C30" location="'28. Prontitud en el pago de fac'!A1" display="Pronitud en el pago de facturas"/>
    <hyperlink ref="C9" location="'7. Incidentes de discriminación'!A1" display="Incidentes de discriminación y acciones correctivas tomadas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1"/>
  <sheetViews>
    <sheetView showGridLines="0" workbookViewId="0">
      <selection activeCell="K15" sqref="A15:K15"/>
    </sheetView>
  </sheetViews>
  <sheetFormatPr baseColWidth="10" defaultColWidth="12.5703125" defaultRowHeight="15.75" customHeight="1" x14ac:dyDescent="0.2"/>
  <cols>
    <col min="2" max="2" width="23.7109375" bestFit="1" customWidth="1"/>
    <col min="3" max="5" width="15.42578125" customWidth="1"/>
    <col min="7" max="7" width="26" customWidth="1"/>
    <col min="11" max="11" width="14.140625" bestFit="1" customWidth="1"/>
    <col min="12" max="12" width="13.42578125" bestFit="1" customWidth="1"/>
  </cols>
  <sheetData>
    <row r="1" spans="1:26" ht="12.75" x14ac:dyDescent="0.2">
      <c r="A1" s="49"/>
      <c r="B1" s="50"/>
    </row>
    <row r="3" spans="1:26" x14ac:dyDescent="0.25">
      <c r="G3" s="71" t="s">
        <v>0</v>
      </c>
    </row>
    <row r="5" spans="1:26" ht="21.75" customHeight="1" x14ac:dyDescent="0.2">
      <c r="A5" s="2"/>
      <c r="B5" s="65" t="s">
        <v>413</v>
      </c>
      <c r="C5" s="66" t="s">
        <v>3</v>
      </c>
      <c r="D5" s="66" t="s">
        <v>2</v>
      </c>
      <c r="E5" s="67" t="s">
        <v>4</v>
      </c>
      <c r="F5" s="2"/>
      <c r="G5" s="68" t="s">
        <v>1</v>
      </c>
      <c r="H5" s="68" t="s">
        <v>2</v>
      </c>
      <c r="I5" s="68" t="s">
        <v>3</v>
      </c>
      <c r="J5" s="68" t="s">
        <v>4</v>
      </c>
      <c r="K5" s="235" t="s">
        <v>469</v>
      </c>
      <c r="L5" s="235" t="s">
        <v>470</v>
      </c>
      <c r="M5" s="260" t="s">
        <v>471</v>
      </c>
      <c r="N5" s="26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2"/>
      <c r="B6" s="72" t="s">
        <v>13</v>
      </c>
      <c r="C6" s="188">
        <v>1629</v>
      </c>
      <c r="D6" s="188">
        <v>445</v>
      </c>
      <c r="E6" s="194">
        <v>2074</v>
      </c>
      <c r="F6" s="2"/>
      <c r="G6" s="69" t="s">
        <v>5</v>
      </c>
      <c r="H6" s="167">
        <v>302</v>
      </c>
      <c r="I6" s="167">
        <v>1091</v>
      </c>
      <c r="J6" s="167">
        <f t="shared" ref="J6:J12" si="0">H6+I6</f>
        <v>1393</v>
      </c>
      <c r="K6" s="236">
        <f>H6/$H$13</f>
        <v>0.66083150984682715</v>
      </c>
      <c r="L6" s="236">
        <f>+I6/$I$13</f>
        <v>0.6350407450523865</v>
      </c>
      <c r="M6" s="230" t="s">
        <v>462</v>
      </c>
      <c r="N6" s="230" t="s">
        <v>462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74" t="s">
        <v>14</v>
      </c>
      <c r="C7" s="195">
        <v>89</v>
      </c>
      <c r="D7" s="195">
        <v>12</v>
      </c>
      <c r="E7" s="196">
        <v>101</v>
      </c>
      <c r="F7" s="2"/>
      <c r="G7" s="69" t="s">
        <v>6</v>
      </c>
      <c r="H7" s="167">
        <v>11</v>
      </c>
      <c r="I7" s="167">
        <v>105</v>
      </c>
      <c r="J7" s="167">
        <f t="shared" si="0"/>
        <v>116</v>
      </c>
      <c r="K7" s="236">
        <f t="shared" ref="K7:K13" si="1">H7/$H$13</f>
        <v>2.4070021881838075E-2</v>
      </c>
      <c r="L7" s="236">
        <f t="shared" ref="L7:L13" si="2">+I7/$I$13</f>
        <v>6.1117578579743891E-2</v>
      </c>
      <c r="M7" s="230" t="s">
        <v>462</v>
      </c>
      <c r="N7" s="230" t="s">
        <v>462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2">
      <c r="A8" s="2"/>
      <c r="F8" s="2"/>
      <c r="G8" s="69" t="s">
        <v>7</v>
      </c>
      <c r="H8" s="167">
        <v>1</v>
      </c>
      <c r="I8" s="167">
        <v>11</v>
      </c>
      <c r="J8" s="167">
        <f t="shared" si="0"/>
        <v>12</v>
      </c>
      <c r="K8" s="236">
        <f t="shared" si="1"/>
        <v>2.1881838074398249E-3</v>
      </c>
      <c r="L8" s="236">
        <f t="shared" si="2"/>
        <v>6.4027939464493594E-3</v>
      </c>
      <c r="M8" s="230" t="s">
        <v>462</v>
      </c>
      <c r="N8" s="230" t="s">
        <v>462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 x14ac:dyDescent="0.2">
      <c r="A9" s="2"/>
      <c r="B9" s="65" t="s">
        <v>414</v>
      </c>
      <c r="C9" s="66" t="s">
        <v>3</v>
      </c>
      <c r="D9" s="66" t="s">
        <v>2</v>
      </c>
      <c r="E9" s="67" t="s">
        <v>4</v>
      </c>
      <c r="F9" s="2"/>
      <c r="G9" s="69" t="s">
        <v>8</v>
      </c>
      <c r="H9" s="167">
        <v>21</v>
      </c>
      <c r="I9" s="167">
        <v>255</v>
      </c>
      <c r="J9" s="167">
        <f t="shared" si="0"/>
        <v>276</v>
      </c>
      <c r="K9" s="236">
        <f t="shared" si="1"/>
        <v>4.5951859956236324E-2</v>
      </c>
      <c r="L9" s="236">
        <f t="shared" si="2"/>
        <v>0.14842840512223515</v>
      </c>
      <c r="M9" s="230" t="s">
        <v>462</v>
      </c>
      <c r="N9" s="230" t="s">
        <v>462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x14ac:dyDescent="0.25">
      <c r="A10" s="2"/>
      <c r="B10" s="72" t="s">
        <v>15</v>
      </c>
      <c r="C10" s="188">
        <v>104</v>
      </c>
      <c r="D10" s="188">
        <v>1528</v>
      </c>
      <c r="E10" s="194">
        <v>1632</v>
      </c>
      <c r="F10" s="2"/>
      <c r="G10" s="69" t="s">
        <v>9</v>
      </c>
      <c r="H10" s="167">
        <v>12</v>
      </c>
      <c r="I10" s="167">
        <v>67</v>
      </c>
      <c r="J10" s="167">
        <f t="shared" si="0"/>
        <v>79</v>
      </c>
      <c r="K10" s="236">
        <f t="shared" si="1"/>
        <v>2.6258205689277898E-2</v>
      </c>
      <c r="L10" s="236">
        <f t="shared" si="2"/>
        <v>3.8998835855646098E-2</v>
      </c>
      <c r="M10" s="230" t="s">
        <v>462</v>
      </c>
      <c r="N10" s="230" t="s">
        <v>462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x14ac:dyDescent="0.25">
      <c r="A11" s="2"/>
      <c r="B11" s="72" t="s">
        <v>16</v>
      </c>
      <c r="C11" s="188">
        <v>0</v>
      </c>
      <c r="D11" s="188">
        <v>0</v>
      </c>
      <c r="E11" s="194">
        <f>SUM(C11:D11)</f>
        <v>0</v>
      </c>
      <c r="F11" s="2"/>
      <c r="G11" s="69" t="s">
        <v>10</v>
      </c>
      <c r="H11" s="167">
        <v>110</v>
      </c>
      <c r="I11" s="167">
        <v>186</v>
      </c>
      <c r="J11" s="167">
        <f t="shared" si="0"/>
        <v>296</v>
      </c>
      <c r="K11" s="236">
        <f t="shared" si="1"/>
        <v>0.24070021881838075</v>
      </c>
      <c r="L11" s="236">
        <f t="shared" si="2"/>
        <v>0.10826542491268917</v>
      </c>
      <c r="M11" s="230" t="s">
        <v>462</v>
      </c>
      <c r="N11" s="230" t="s">
        <v>462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5">
      <c r="A12" s="2"/>
      <c r="B12" s="72" t="s">
        <v>17</v>
      </c>
      <c r="C12" s="188">
        <v>353</v>
      </c>
      <c r="D12" s="188">
        <v>190</v>
      </c>
      <c r="E12" s="194">
        <v>543</v>
      </c>
      <c r="F12" s="2"/>
      <c r="G12" s="69" t="s">
        <v>11</v>
      </c>
      <c r="H12" s="167">
        <v>0</v>
      </c>
      <c r="I12" s="167">
        <v>3</v>
      </c>
      <c r="J12" s="167">
        <f t="shared" si="0"/>
        <v>3</v>
      </c>
      <c r="K12" s="236">
        <f t="shared" si="1"/>
        <v>0</v>
      </c>
      <c r="L12" s="236">
        <f t="shared" si="2"/>
        <v>1.7462165308498253E-3</v>
      </c>
      <c r="M12" s="230" t="s">
        <v>462</v>
      </c>
      <c r="N12" s="230" t="s">
        <v>462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x14ac:dyDescent="0.25">
      <c r="A13" s="2"/>
      <c r="B13" s="72" t="s">
        <v>18</v>
      </c>
      <c r="C13" s="188">
        <v>0</v>
      </c>
      <c r="D13" s="188">
        <v>0</v>
      </c>
      <c r="E13" s="194">
        <f t="shared" ref="E13:E14" si="3">SUM(C13:D13)</f>
        <v>0</v>
      </c>
      <c r="F13" s="2"/>
      <c r="G13" s="69" t="s">
        <v>12</v>
      </c>
      <c r="H13" s="167">
        <f t="shared" ref="H13:J13" si="4">SUM(H6:H12)</f>
        <v>457</v>
      </c>
      <c r="I13" s="167">
        <f t="shared" si="4"/>
        <v>1718</v>
      </c>
      <c r="J13" s="167">
        <f t="shared" si="4"/>
        <v>2175</v>
      </c>
      <c r="K13" s="236">
        <f t="shared" si="1"/>
        <v>1</v>
      </c>
      <c r="L13" s="236">
        <f t="shared" si="2"/>
        <v>1</v>
      </c>
      <c r="M13" s="237">
        <f>+H13/J13</f>
        <v>0.21011494252873564</v>
      </c>
      <c r="N13" s="237">
        <f>+I13/J13</f>
        <v>0.78988505747126436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x14ac:dyDescent="0.25">
      <c r="B14" s="74" t="s">
        <v>19</v>
      </c>
      <c r="C14" s="195">
        <v>0</v>
      </c>
      <c r="D14" s="195">
        <v>0</v>
      </c>
      <c r="E14" s="196">
        <f t="shared" si="3"/>
        <v>0</v>
      </c>
    </row>
    <row r="15" spans="1:26" ht="27.75" customHeight="1" x14ac:dyDescent="0.2"/>
    <row r="17" ht="32.25" customHeight="1" x14ac:dyDescent="0.2"/>
    <row r="18" ht="33.75" customHeight="1" x14ac:dyDescent="0.2"/>
    <row r="19" ht="33.75" customHeight="1" x14ac:dyDescent="0.2"/>
    <row r="20" ht="34.5" customHeight="1" x14ac:dyDescent="0.2"/>
    <row r="21" ht="33.75" customHeight="1" x14ac:dyDescent="0.2"/>
  </sheetData>
  <mergeCells count="1">
    <mergeCell ref="M5:N5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F16"/>
  <sheetViews>
    <sheetView showGridLines="0" topLeftCell="A10" workbookViewId="0"/>
  </sheetViews>
  <sheetFormatPr baseColWidth="10" defaultColWidth="12.5703125" defaultRowHeight="15.75" customHeight="1" x14ac:dyDescent="0.2"/>
  <cols>
    <col min="2" max="2" width="25.140625" customWidth="1"/>
    <col min="3" max="6" width="25.42578125" customWidth="1"/>
  </cols>
  <sheetData>
    <row r="1" spans="1:6" ht="12.75" x14ac:dyDescent="0.2"/>
    <row r="3" spans="1:6" x14ac:dyDescent="0.25">
      <c r="B3" s="71" t="s">
        <v>20</v>
      </c>
    </row>
    <row r="4" spans="1:6" ht="15.75" customHeight="1" x14ac:dyDescent="0.2">
      <c r="A4" s="49"/>
      <c r="B4" s="50"/>
    </row>
    <row r="5" spans="1:6" ht="31.5" customHeight="1" x14ac:dyDescent="0.2">
      <c r="B5" s="68" t="s">
        <v>21</v>
      </c>
      <c r="C5" s="68" t="s">
        <v>22</v>
      </c>
      <c r="D5" s="68" t="s">
        <v>23</v>
      </c>
    </row>
    <row r="6" spans="1:6" ht="299.25" x14ac:dyDescent="0.2">
      <c r="B6" s="77" t="s">
        <v>415</v>
      </c>
      <c r="C6" s="78" t="s">
        <v>417</v>
      </c>
      <c r="D6" s="79" t="s">
        <v>416</v>
      </c>
    </row>
    <row r="10" spans="1:6" x14ac:dyDescent="0.25">
      <c r="B10" s="71" t="s">
        <v>24</v>
      </c>
    </row>
    <row r="11" spans="1:6" ht="15.75" customHeight="1" x14ac:dyDescent="0.2">
      <c r="A11" s="49"/>
      <c r="B11" s="80"/>
    </row>
    <row r="12" spans="1:6" x14ac:dyDescent="0.25">
      <c r="B12" s="81" t="s">
        <v>412</v>
      </c>
      <c r="C12" s="81">
        <v>2021</v>
      </c>
      <c r="D12" s="81">
        <v>2022</v>
      </c>
      <c r="E12" s="81">
        <v>2023</v>
      </c>
      <c r="F12" s="81">
        <v>2024</v>
      </c>
    </row>
    <row r="13" spans="1:6" ht="45" x14ac:dyDescent="0.25">
      <c r="B13" s="82" t="s">
        <v>25</v>
      </c>
      <c r="C13" s="83">
        <v>0.6</v>
      </c>
      <c r="D13" s="84">
        <v>0.33400000000000002</v>
      </c>
      <c r="E13" s="83">
        <v>0.41</v>
      </c>
      <c r="F13" s="84">
        <v>0.35899999999999999</v>
      </c>
    </row>
    <row r="15" spans="1:6" ht="63" x14ac:dyDescent="0.25">
      <c r="B15" s="85" t="s">
        <v>27</v>
      </c>
      <c r="C15" s="86">
        <v>184</v>
      </c>
    </row>
    <row r="16" spans="1:6" ht="63" x14ac:dyDescent="0.25">
      <c r="B16" s="85" t="s">
        <v>28</v>
      </c>
      <c r="C16" s="86">
        <v>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P15"/>
  <sheetViews>
    <sheetView showGridLines="0" topLeftCell="L1" workbookViewId="0">
      <selection activeCell="AA12" sqref="AA10:AO12"/>
    </sheetView>
  </sheetViews>
  <sheetFormatPr baseColWidth="10" defaultColWidth="12.5703125" defaultRowHeight="15.75" customHeight="1" x14ac:dyDescent="0.2"/>
  <cols>
    <col min="1" max="1" width="12.5703125" style="10"/>
    <col min="2" max="2" width="21.42578125" style="10" bestFit="1" customWidth="1"/>
    <col min="3" max="3" width="18" style="10" bestFit="1" customWidth="1"/>
    <col min="4" max="4" width="19.5703125" style="10" bestFit="1" customWidth="1"/>
    <col min="5" max="5" width="22" style="10" bestFit="1" customWidth="1"/>
    <col min="6" max="8" width="15.140625" style="10" customWidth="1"/>
    <col min="9" max="9" width="16.28515625" style="10" bestFit="1" customWidth="1"/>
    <col min="10" max="11" width="12.5703125" style="10"/>
    <col min="12" max="12" width="17.7109375" style="10" customWidth="1"/>
    <col min="13" max="13" width="4.140625" style="10" bestFit="1" customWidth="1"/>
    <col min="14" max="14" width="4.5703125" style="10" customWidth="1"/>
    <col min="15" max="15" width="10.140625" style="10" bestFit="1" customWidth="1"/>
    <col min="16" max="26" width="4.5703125" style="10" customWidth="1"/>
    <col min="27" max="27" width="10.140625" style="10" bestFit="1" customWidth="1"/>
    <col min="28" max="29" width="4.5703125" style="10" customWidth="1"/>
    <col min="30" max="30" width="10.140625" style="10" bestFit="1" customWidth="1"/>
    <col min="31" max="32" width="4.5703125" style="10" customWidth="1"/>
    <col min="33" max="33" width="10.140625" style="10" bestFit="1" customWidth="1"/>
    <col min="34" max="36" width="4.5703125" style="10" customWidth="1"/>
    <col min="37" max="37" width="7.5703125" style="10" customWidth="1"/>
    <col min="38" max="38" width="7.140625" style="10" customWidth="1"/>
    <col min="39" max="39" width="8.42578125" style="10" customWidth="1"/>
    <col min="40" max="41" width="4.42578125" style="10" bestFit="1" customWidth="1"/>
    <col min="42" max="42" width="4.5703125" style="10" customWidth="1"/>
    <col min="43" max="16384" width="12.5703125" style="10"/>
  </cols>
  <sheetData>
    <row r="1" spans="1:42" ht="12.75" x14ac:dyDescent="0.2">
      <c r="A1" s="49"/>
      <c r="B1" s="48"/>
    </row>
    <row r="2" spans="1:42" ht="12.75" x14ac:dyDescent="0.2">
      <c r="M2" s="11"/>
      <c r="N2" s="11"/>
      <c r="O2" s="11"/>
    </row>
    <row r="3" spans="1:42" x14ac:dyDescent="0.25">
      <c r="B3" s="91" t="s">
        <v>29</v>
      </c>
      <c r="L3" s="264" t="s">
        <v>30</v>
      </c>
      <c r="M3" s="262" t="s">
        <v>31</v>
      </c>
      <c r="N3" s="263"/>
      <c r="O3" s="263"/>
      <c r="P3" s="262" t="s">
        <v>32</v>
      </c>
      <c r="Q3" s="263"/>
      <c r="R3" s="263"/>
      <c r="S3" s="262" t="s">
        <v>33</v>
      </c>
      <c r="T3" s="263"/>
      <c r="U3" s="263"/>
      <c r="V3" s="262" t="s">
        <v>34</v>
      </c>
      <c r="W3" s="263"/>
      <c r="X3" s="263"/>
      <c r="Y3" s="262" t="s">
        <v>35</v>
      </c>
      <c r="Z3" s="263"/>
      <c r="AA3" s="263"/>
      <c r="AB3" s="262" t="s">
        <v>36</v>
      </c>
      <c r="AC3" s="263"/>
      <c r="AD3" s="263"/>
      <c r="AE3" s="262" t="s">
        <v>37</v>
      </c>
      <c r="AF3" s="263"/>
      <c r="AG3" s="263"/>
      <c r="AH3" s="262" t="s">
        <v>38</v>
      </c>
      <c r="AI3" s="263"/>
      <c r="AJ3" s="263"/>
      <c r="AK3" s="262" t="s">
        <v>39</v>
      </c>
      <c r="AL3" s="263"/>
      <c r="AM3" s="263"/>
      <c r="AN3" s="262" t="s">
        <v>4</v>
      </c>
      <c r="AO3" s="263"/>
    </row>
    <row r="4" spans="1:42" ht="100.5" x14ac:dyDescent="0.2">
      <c r="B4" s="68" t="s">
        <v>40</v>
      </c>
      <c r="C4" s="68" t="s">
        <v>5</v>
      </c>
      <c r="D4" s="68" t="s">
        <v>6</v>
      </c>
      <c r="E4" s="68" t="s">
        <v>7</v>
      </c>
      <c r="F4" s="68" t="s">
        <v>8</v>
      </c>
      <c r="G4" s="68" t="s">
        <v>41</v>
      </c>
      <c r="H4" s="68" t="s">
        <v>10</v>
      </c>
      <c r="I4" s="68" t="s">
        <v>418</v>
      </c>
      <c r="L4" s="262"/>
      <c r="M4" s="107" t="s">
        <v>3</v>
      </c>
      <c r="N4" s="107" t="s">
        <v>2</v>
      </c>
      <c r="O4" s="108" t="s">
        <v>42</v>
      </c>
      <c r="P4" s="107" t="s">
        <v>3</v>
      </c>
      <c r="Q4" s="107" t="s">
        <v>2</v>
      </c>
      <c r="R4" s="108" t="s">
        <v>42</v>
      </c>
      <c r="S4" s="107" t="s">
        <v>3</v>
      </c>
      <c r="T4" s="107" t="s">
        <v>2</v>
      </c>
      <c r="U4" s="108" t="s">
        <v>42</v>
      </c>
      <c r="V4" s="107" t="s">
        <v>3</v>
      </c>
      <c r="W4" s="107" t="s">
        <v>2</v>
      </c>
      <c r="X4" s="108" t="s">
        <v>42</v>
      </c>
      <c r="Y4" s="107" t="s">
        <v>3</v>
      </c>
      <c r="Z4" s="107" t="s">
        <v>2</v>
      </c>
      <c r="AA4" s="108" t="s">
        <v>42</v>
      </c>
      <c r="AB4" s="107" t="s">
        <v>3</v>
      </c>
      <c r="AC4" s="107" t="s">
        <v>2</v>
      </c>
      <c r="AD4" s="108" t="s">
        <v>42</v>
      </c>
      <c r="AE4" s="107" t="s">
        <v>3</v>
      </c>
      <c r="AF4" s="107" t="s">
        <v>2</v>
      </c>
      <c r="AG4" s="108" t="s">
        <v>42</v>
      </c>
      <c r="AH4" s="107" t="s">
        <v>3</v>
      </c>
      <c r="AI4" s="107" t="s">
        <v>2</v>
      </c>
      <c r="AJ4" s="108" t="s">
        <v>42</v>
      </c>
      <c r="AK4" s="107" t="s">
        <v>3</v>
      </c>
      <c r="AL4" s="107" t="s">
        <v>2</v>
      </c>
      <c r="AM4" s="108" t="s">
        <v>42</v>
      </c>
      <c r="AN4" s="107" t="s">
        <v>3</v>
      </c>
      <c r="AO4" s="107" t="s">
        <v>2</v>
      </c>
    </row>
    <row r="5" spans="1:42" ht="21.75" customHeight="1" x14ac:dyDescent="0.2">
      <c r="B5" s="69" t="s">
        <v>43</v>
      </c>
      <c r="C5" s="86">
        <v>10</v>
      </c>
      <c r="D5" s="86">
        <v>0</v>
      </c>
      <c r="E5" s="86">
        <v>0</v>
      </c>
      <c r="F5" s="86">
        <v>1</v>
      </c>
      <c r="G5" s="86">
        <v>1</v>
      </c>
      <c r="H5" s="86">
        <v>0</v>
      </c>
      <c r="I5" s="86">
        <v>0</v>
      </c>
      <c r="L5" s="89" t="s">
        <v>44</v>
      </c>
      <c r="M5" s="120">
        <v>0</v>
      </c>
      <c r="N5" s="120">
        <v>0</v>
      </c>
      <c r="O5" s="120">
        <f t="shared" ref="O5:O10" si="0">N5+M5</f>
        <v>0</v>
      </c>
      <c r="P5" s="120">
        <v>0</v>
      </c>
      <c r="Q5" s="120">
        <v>0</v>
      </c>
      <c r="R5" s="120">
        <f t="shared" ref="R5:R10" si="1">Q5+P5</f>
        <v>0</v>
      </c>
      <c r="S5" s="120">
        <v>1</v>
      </c>
      <c r="T5" s="120">
        <v>1</v>
      </c>
      <c r="U5" s="120">
        <f t="shared" ref="U5:U10" si="2">T5+S5</f>
        <v>2</v>
      </c>
      <c r="V5" s="120">
        <v>47</v>
      </c>
      <c r="W5" s="120">
        <v>0</v>
      </c>
      <c r="X5" s="120">
        <f t="shared" ref="X5:X10" si="3">W5+V5</f>
        <v>47</v>
      </c>
      <c r="Y5" s="120">
        <v>35</v>
      </c>
      <c r="Z5" s="120">
        <v>8</v>
      </c>
      <c r="AA5" s="120">
        <f t="shared" ref="AA5:AA10" si="4">Z5+Y5</f>
        <v>43</v>
      </c>
      <c r="AB5" s="120">
        <v>121</v>
      </c>
      <c r="AC5" s="120">
        <v>44</v>
      </c>
      <c r="AD5" s="120">
        <f t="shared" ref="AD5:AD10" si="5">AC5+AB5</f>
        <v>165</v>
      </c>
      <c r="AE5" s="120">
        <v>0</v>
      </c>
      <c r="AF5" s="120">
        <v>4</v>
      </c>
      <c r="AG5" s="120">
        <f t="shared" ref="AG5:AG10" si="6">AF5+AE5</f>
        <v>4</v>
      </c>
      <c r="AH5" s="120"/>
      <c r="AI5" s="120"/>
      <c r="AJ5" s="120">
        <f t="shared" ref="AJ5:AJ10" si="7">AI5+AH5</f>
        <v>0</v>
      </c>
      <c r="AK5" s="120">
        <v>33</v>
      </c>
      <c r="AL5" s="120">
        <v>17</v>
      </c>
      <c r="AM5" s="120">
        <f t="shared" ref="AM5:AM10" si="8">AL5+AK5</f>
        <v>50</v>
      </c>
      <c r="AN5" s="120">
        <f t="shared" ref="AN5:AO10" si="9">M5+P5+S5+V5+Y5+AB5+AE5+AH5+AK5</f>
        <v>237</v>
      </c>
      <c r="AO5" s="120">
        <f t="shared" si="9"/>
        <v>74</v>
      </c>
      <c r="AP5" s="12"/>
    </row>
    <row r="6" spans="1:42" ht="30" x14ac:dyDescent="0.2">
      <c r="B6" s="69" t="s">
        <v>32</v>
      </c>
      <c r="C6" s="86">
        <v>53</v>
      </c>
      <c r="D6" s="86">
        <v>3</v>
      </c>
      <c r="E6" s="86">
        <v>0</v>
      </c>
      <c r="F6" s="86">
        <v>3</v>
      </c>
      <c r="G6" s="86">
        <v>1</v>
      </c>
      <c r="H6" s="86">
        <v>2</v>
      </c>
      <c r="I6" s="86">
        <v>0</v>
      </c>
      <c r="L6" s="89" t="s">
        <v>45</v>
      </c>
      <c r="M6" s="120">
        <v>0</v>
      </c>
      <c r="N6" s="120">
        <v>0</v>
      </c>
      <c r="O6" s="120">
        <f t="shared" si="0"/>
        <v>0</v>
      </c>
      <c r="P6" s="120">
        <v>12</v>
      </c>
      <c r="Q6" s="120">
        <v>2</v>
      </c>
      <c r="R6" s="90">
        <f t="shared" si="1"/>
        <v>14</v>
      </c>
      <c r="S6" s="120">
        <v>19</v>
      </c>
      <c r="T6" s="120">
        <v>4</v>
      </c>
      <c r="U6" s="120">
        <f t="shared" si="2"/>
        <v>23</v>
      </c>
      <c r="V6" s="120">
        <v>159</v>
      </c>
      <c r="W6" s="120">
        <v>2</v>
      </c>
      <c r="X6" s="120">
        <f t="shared" si="3"/>
        <v>161</v>
      </c>
      <c r="Y6" s="120">
        <v>66</v>
      </c>
      <c r="Z6" s="120">
        <v>7</v>
      </c>
      <c r="AA6" s="120">
        <f t="shared" si="4"/>
        <v>73</v>
      </c>
      <c r="AB6" s="120">
        <v>215</v>
      </c>
      <c r="AC6" s="120">
        <v>80</v>
      </c>
      <c r="AD6" s="120">
        <f t="shared" si="5"/>
        <v>295</v>
      </c>
      <c r="AE6" s="120">
        <v>3</v>
      </c>
      <c r="AF6" s="120">
        <v>4</v>
      </c>
      <c r="AG6" s="120">
        <f t="shared" si="6"/>
        <v>7</v>
      </c>
      <c r="AH6" s="120"/>
      <c r="AI6" s="120"/>
      <c r="AJ6" s="120">
        <f t="shared" si="7"/>
        <v>0</v>
      </c>
      <c r="AK6" s="120">
        <v>145</v>
      </c>
      <c r="AL6" s="120">
        <v>76</v>
      </c>
      <c r="AM6" s="120">
        <f t="shared" si="8"/>
        <v>221</v>
      </c>
      <c r="AN6" s="120">
        <f t="shared" si="9"/>
        <v>619</v>
      </c>
      <c r="AO6" s="120">
        <f t="shared" si="9"/>
        <v>175</v>
      </c>
      <c r="AP6" s="12"/>
    </row>
    <row r="7" spans="1:42" ht="30" x14ac:dyDescent="0.2">
      <c r="B7" s="69" t="s">
        <v>33</v>
      </c>
      <c r="C7" s="86">
        <v>89</v>
      </c>
      <c r="D7" s="86">
        <v>5</v>
      </c>
      <c r="E7" s="86">
        <v>1</v>
      </c>
      <c r="F7" s="86">
        <v>0</v>
      </c>
      <c r="G7" s="86">
        <v>0</v>
      </c>
      <c r="H7" s="86">
        <v>0</v>
      </c>
      <c r="I7" s="86">
        <v>0</v>
      </c>
      <c r="L7" s="89" t="s">
        <v>46</v>
      </c>
      <c r="M7" s="120">
        <v>4</v>
      </c>
      <c r="N7" s="120">
        <v>0</v>
      </c>
      <c r="O7" s="120">
        <f t="shared" si="0"/>
        <v>4</v>
      </c>
      <c r="P7" s="120">
        <v>15</v>
      </c>
      <c r="Q7" s="120">
        <v>4</v>
      </c>
      <c r="R7" s="120">
        <f t="shared" si="1"/>
        <v>19</v>
      </c>
      <c r="S7" s="120">
        <v>25</v>
      </c>
      <c r="T7" s="120">
        <v>10</v>
      </c>
      <c r="U7" s="120">
        <f t="shared" si="2"/>
        <v>35</v>
      </c>
      <c r="V7" s="120">
        <v>89</v>
      </c>
      <c r="W7" s="120">
        <v>2</v>
      </c>
      <c r="X7" s="120">
        <f t="shared" si="3"/>
        <v>91</v>
      </c>
      <c r="Y7" s="120">
        <v>61</v>
      </c>
      <c r="Z7" s="120">
        <v>6</v>
      </c>
      <c r="AA7" s="120">
        <f t="shared" si="4"/>
        <v>67</v>
      </c>
      <c r="AB7" s="120">
        <v>121</v>
      </c>
      <c r="AC7" s="120">
        <v>52</v>
      </c>
      <c r="AD7" s="120">
        <f t="shared" si="5"/>
        <v>173</v>
      </c>
      <c r="AE7" s="120">
        <v>1</v>
      </c>
      <c r="AF7" s="120">
        <v>4</v>
      </c>
      <c r="AG7" s="120">
        <f t="shared" si="6"/>
        <v>5</v>
      </c>
      <c r="AH7" s="120"/>
      <c r="AI7" s="120"/>
      <c r="AJ7" s="120">
        <f t="shared" si="7"/>
        <v>0</v>
      </c>
      <c r="AK7" s="120">
        <v>97</v>
      </c>
      <c r="AL7" s="120">
        <v>46</v>
      </c>
      <c r="AM7" s="120">
        <f t="shared" si="8"/>
        <v>143</v>
      </c>
      <c r="AN7" s="120">
        <f t="shared" si="9"/>
        <v>413</v>
      </c>
      <c r="AO7" s="120">
        <f t="shared" si="9"/>
        <v>124</v>
      </c>
      <c r="AP7" s="12"/>
    </row>
    <row r="8" spans="1:42" ht="30" x14ac:dyDescent="0.2">
      <c r="B8" s="69" t="s">
        <v>34</v>
      </c>
      <c r="C8" s="86">
        <v>348</v>
      </c>
      <c r="D8" s="86">
        <v>51</v>
      </c>
      <c r="E8" s="86">
        <v>6</v>
      </c>
      <c r="F8" s="86">
        <v>0</v>
      </c>
      <c r="G8" s="86">
        <v>0</v>
      </c>
      <c r="H8" s="86">
        <v>0</v>
      </c>
      <c r="I8" s="86">
        <v>0</v>
      </c>
      <c r="L8" s="89" t="s">
        <v>47</v>
      </c>
      <c r="M8" s="120">
        <v>4</v>
      </c>
      <c r="N8" s="120">
        <v>2</v>
      </c>
      <c r="O8" s="120">
        <f t="shared" si="0"/>
        <v>6</v>
      </c>
      <c r="P8" s="120">
        <v>22</v>
      </c>
      <c r="Q8" s="120">
        <v>3</v>
      </c>
      <c r="R8" s="120">
        <f t="shared" si="1"/>
        <v>25</v>
      </c>
      <c r="S8" s="120">
        <v>21</v>
      </c>
      <c r="T8" s="120">
        <v>6</v>
      </c>
      <c r="U8" s="120">
        <f t="shared" si="2"/>
        <v>27</v>
      </c>
      <c r="V8" s="120">
        <v>66</v>
      </c>
      <c r="W8" s="120">
        <v>0</v>
      </c>
      <c r="X8" s="120">
        <f t="shared" si="3"/>
        <v>66</v>
      </c>
      <c r="Y8" s="120">
        <v>52</v>
      </c>
      <c r="Z8" s="120">
        <v>5</v>
      </c>
      <c r="AA8" s="120">
        <f t="shared" si="4"/>
        <v>57</v>
      </c>
      <c r="AB8" s="120">
        <v>81</v>
      </c>
      <c r="AC8" s="120">
        <v>32</v>
      </c>
      <c r="AD8" s="120">
        <f t="shared" si="5"/>
        <v>113</v>
      </c>
      <c r="AE8" s="120">
        <v>4</v>
      </c>
      <c r="AF8" s="120">
        <v>11</v>
      </c>
      <c r="AG8" s="120">
        <f t="shared" si="6"/>
        <v>15</v>
      </c>
      <c r="AH8" s="120"/>
      <c r="AI8" s="120"/>
      <c r="AJ8" s="120">
        <f t="shared" si="7"/>
        <v>0</v>
      </c>
      <c r="AK8" s="120">
        <v>73</v>
      </c>
      <c r="AL8" s="120">
        <v>21</v>
      </c>
      <c r="AM8" s="120">
        <f t="shared" si="8"/>
        <v>94</v>
      </c>
      <c r="AN8" s="120">
        <f t="shared" si="9"/>
        <v>323</v>
      </c>
      <c r="AO8" s="120">
        <f t="shared" si="9"/>
        <v>80</v>
      </c>
      <c r="AP8" s="12"/>
    </row>
    <row r="9" spans="1:42" ht="30" x14ac:dyDescent="0.2">
      <c r="B9" s="69" t="s">
        <v>35</v>
      </c>
      <c r="C9" s="86">
        <v>227</v>
      </c>
      <c r="D9" s="86">
        <v>28</v>
      </c>
      <c r="E9" s="86">
        <v>3</v>
      </c>
      <c r="F9" s="86">
        <v>0</v>
      </c>
      <c r="G9" s="86">
        <v>0</v>
      </c>
      <c r="H9" s="86">
        <v>0</v>
      </c>
      <c r="I9" s="86">
        <v>0</v>
      </c>
      <c r="L9" s="89" t="s">
        <v>48</v>
      </c>
      <c r="M9" s="120">
        <v>2</v>
      </c>
      <c r="N9" s="120">
        <v>0</v>
      </c>
      <c r="O9" s="120">
        <f t="shared" si="0"/>
        <v>2</v>
      </c>
      <c r="P9" s="120">
        <v>4</v>
      </c>
      <c r="Q9" s="120">
        <v>0</v>
      </c>
      <c r="R9" s="120">
        <f t="shared" si="1"/>
        <v>4</v>
      </c>
      <c r="S9" s="120">
        <v>7</v>
      </c>
      <c r="T9" s="120">
        <v>0</v>
      </c>
      <c r="U9" s="120">
        <f t="shared" si="2"/>
        <v>7</v>
      </c>
      <c r="V9" s="120">
        <v>40</v>
      </c>
      <c r="W9" s="120">
        <v>0</v>
      </c>
      <c r="X9" s="120">
        <f t="shared" si="3"/>
        <v>40</v>
      </c>
      <c r="Y9" s="120">
        <v>17</v>
      </c>
      <c r="Z9" s="120">
        <v>1</v>
      </c>
      <c r="AA9" s="120">
        <f t="shared" si="4"/>
        <v>18</v>
      </c>
      <c r="AB9" s="120">
        <v>13</v>
      </c>
      <c r="AC9" s="120">
        <v>1</v>
      </c>
      <c r="AD9" s="120">
        <f t="shared" si="5"/>
        <v>14</v>
      </c>
      <c r="AE9" s="120">
        <v>9</v>
      </c>
      <c r="AF9" s="120">
        <v>1</v>
      </c>
      <c r="AG9" s="120">
        <f t="shared" si="6"/>
        <v>10</v>
      </c>
      <c r="AH9" s="120"/>
      <c r="AI9" s="120"/>
      <c r="AJ9" s="120">
        <f t="shared" si="7"/>
        <v>0</v>
      </c>
      <c r="AK9" s="120">
        <v>31</v>
      </c>
      <c r="AL9" s="120">
        <v>1</v>
      </c>
      <c r="AM9" s="120">
        <f t="shared" si="8"/>
        <v>32</v>
      </c>
      <c r="AN9" s="120">
        <f t="shared" si="9"/>
        <v>123</v>
      </c>
      <c r="AO9" s="120">
        <f t="shared" si="9"/>
        <v>4</v>
      </c>
      <c r="AP9" s="12"/>
    </row>
    <row r="10" spans="1:42" ht="15" x14ac:dyDescent="0.2">
      <c r="B10" s="69" t="s">
        <v>36</v>
      </c>
      <c r="C10" s="86">
        <v>105</v>
      </c>
      <c r="D10" s="86">
        <v>7</v>
      </c>
      <c r="E10" s="86">
        <v>2</v>
      </c>
      <c r="F10" s="86">
        <v>272</v>
      </c>
      <c r="G10" s="86">
        <v>77</v>
      </c>
      <c r="H10" s="86">
        <v>294</v>
      </c>
      <c r="I10" s="86">
        <v>3</v>
      </c>
      <c r="L10" s="89" t="s">
        <v>49</v>
      </c>
      <c r="M10" s="120">
        <v>0</v>
      </c>
      <c r="N10" s="120">
        <v>0</v>
      </c>
      <c r="O10" s="120">
        <f t="shared" si="0"/>
        <v>0</v>
      </c>
      <c r="P10" s="120">
        <v>0</v>
      </c>
      <c r="Q10" s="120">
        <v>0</v>
      </c>
      <c r="R10" s="120">
        <f t="shared" si="1"/>
        <v>0</v>
      </c>
      <c r="S10" s="120">
        <v>1</v>
      </c>
      <c r="T10" s="120">
        <v>0</v>
      </c>
      <c r="U10" s="120">
        <f t="shared" si="2"/>
        <v>1</v>
      </c>
      <c r="V10" s="120">
        <v>0</v>
      </c>
      <c r="W10" s="120">
        <v>0</v>
      </c>
      <c r="X10" s="120">
        <f t="shared" si="3"/>
        <v>0</v>
      </c>
      <c r="Y10" s="120">
        <v>0</v>
      </c>
      <c r="Z10" s="120">
        <v>0</v>
      </c>
      <c r="AA10" s="120">
        <f t="shared" si="4"/>
        <v>0</v>
      </c>
      <c r="AB10" s="120">
        <v>0</v>
      </c>
      <c r="AC10" s="120">
        <v>0</v>
      </c>
      <c r="AD10" s="120">
        <f t="shared" si="5"/>
        <v>0</v>
      </c>
      <c r="AE10" s="120">
        <v>0</v>
      </c>
      <c r="AF10" s="120">
        <v>0</v>
      </c>
      <c r="AG10" s="120">
        <f t="shared" si="6"/>
        <v>0</v>
      </c>
      <c r="AH10" s="120"/>
      <c r="AI10" s="120"/>
      <c r="AJ10" s="120">
        <f t="shared" si="7"/>
        <v>0</v>
      </c>
      <c r="AK10" s="120">
        <v>2</v>
      </c>
      <c r="AL10" s="120">
        <v>0</v>
      </c>
      <c r="AM10" s="120">
        <f t="shared" si="8"/>
        <v>2</v>
      </c>
      <c r="AN10" s="120">
        <f t="shared" si="9"/>
        <v>3</v>
      </c>
      <c r="AO10" s="120">
        <f t="shared" si="9"/>
        <v>0</v>
      </c>
      <c r="AP10" s="12"/>
    </row>
    <row r="11" spans="1:42" ht="21.75" customHeight="1" x14ac:dyDescent="0.2">
      <c r="B11" s="69" t="s">
        <v>50</v>
      </c>
      <c r="C11" s="86">
        <v>38</v>
      </c>
      <c r="D11" s="86">
        <v>3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</row>
    <row r="12" spans="1:42" ht="21.75" customHeight="1" x14ac:dyDescent="0.2">
      <c r="B12" s="69" t="s">
        <v>38</v>
      </c>
      <c r="C12" s="86" t="s">
        <v>462</v>
      </c>
      <c r="D12" s="86" t="s">
        <v>462</v>
      </c>
      <c r="E12" s="86" t="s">
        <v>462</v>
      </c>
      <c r="F12" s="86" t="s">
        <v>462</v>
      </c>
      <c r="G12" s="86" t="s">
        <v>462</v>
      </c>
      <c r="H12" s="86" t="s">
        <v>462</v>
      </c>
      <c r="I12" s="86" t="s">
        <v>462</v>
      </c>
    </row>
    <row r="13" spans="1:42" ht="21.75" customHeight="1" x14ac:dyDescent="0.2">
      <c r="B13" s="69" t="s">
        <v>39</v>
      </c>
      <c r="C13" s="86">
        <v>523</v>
      </c>
      <c r="D13" s="86">
        <v>19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</row>
    <row r="14" spans="1:42" ht="21.75" customHeight="1" x14ac:dyDescent="0.2">
      <c r="B14" s="92" t="s">
        <v>4</v>
      </c>
      <c r="C14" s="191">
        <f t="shared" ref="C14:I14" si="10">SUM(C5:C13)</f>
        <v>1393</v>
      </c>
      <c r="D14" s="191">
        <f t="shared" si="10"/>
        <v>116</v>
      </c>
      <c r="E14" s="191">
        <f t="shared" si="10"/>
        <v>12</v>
      </c>
      <c r="F14" s="191">
        <f t="shared" si="10"/>
        <v>276</v>
      </c>
      <c r="G14" s="191">
        <f t="shared" si="10"/>
        <v>79</v>
      </c>
      <c r="H14" s="191">
        <f t="shared" si="10"/>
        <v>296</v>
      </c>
      <c r="I14" s="191">
        <f t="shared" si="10"/>
        <v>3</v>
      </c>
    </row>
    <row r="15" spans="1:42" ht="21.75" customHeight="1" x14ac:dyDescent="0.2"/>
  </sheetData>
  <mergeCells count="11">
    <mergeCell ref="Y3:AA3"/>
    <mergeCell ref="L3:L4"/>
    <mergeCell ref="M3:O3"/>
    <mergeCell ref="P3:R3"/>
    <mergeCell ref="S3:U3"/>
    <mergeCell ref="V3:X3"/>
    <mergeCell ref="AB3:AD3"/>
    <mergeCell ref="AE3:AG3"/>
    <mergeCell ref="AH3:AJ3"/>
    <mergeCell ref="AK3:AM3"/>
    <mergeCell ref="AN3:A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L36"/>
  <sheetViews>
    <sheetView showGridLines="0" topLeftCell="O4" workbookViewId="0">
      <selection activeCell="O26" sqref="O25:AL26"/>
    </sheetView>
  </sheetViews>
  <sheetFormatPr baseColWidth="10" defaultColWidth="12.5703125" defaultRowHeight="15.75" customHeight="1" x14ac:dyDescent="0.2"/>
  <cols>
    <col min="1" max="1" width="16.5703125" style="10" customWidth="1"/>
    <col min="2" max="2" width="35.7109375" style="10" bestFit="1" customWidth="1"/>
    <col min="3" max="3" width="9.42578125" style="10" customWidth="1"/>
    <col min="4" max="26" width="5.140625" style="10" customWidth="1"/>
    <col min="27" max="29" width="7.140625" style="10" customWidth="1"/>
    <col min="30" max="30" width="5.5703125" style="10" bestFit="1" customWidth="1"/>
    <col min="31" max="35" width="5.140625" style="10" customWidth="1"/>
    <col min="36" max="36" width="19.85546875" style="10" bestFit="1" customWidth="1"/>
    <col min="37" max="38" width="19.140625" style="10" customWidth="1"/>
    <col min="39" max="16384" width="12.5703125" style="10"/>
  </cols>
  <sheetData>
    <row r="1" spans="1:38" ht="12.75" x14ac:dyDescent="0.2">
      <c r="A1" s="49"/>
    </row>
    <row r="3" spans="1:38" x14ac:dyDescent="0.25">
      <c r="B3" s="268" t="s">
        <v>51</v>
      </c>
      <c r="C3" s="265" t="s">
        <v>31</v>
      </c>
      <c r="D3" s="266"/>
      <c r="E3" s="267"/>
      <c r="F3" s="265" t="s">
        <v>32</v>
      </c>
      <c r="G3" s="266"/>
      <c r="H3" s="267"/>
      <c r="I3" s="265" t="s">
        <v>33</v>
      </c>
      <c r="J3" s="266"/>
      <c r="K3" s="267"/>
      <c r="L3" s="265" t="s">
        <v>34</v>
      </c>
      <c r="M3" s="266"/>
      <c r="N3" s="267"/>
      <c r="O3" s="265" t="s">
        <v>35</v>
      </c>
      <c r="P3" s="266"/>
      <c r="Q3" s="267"/>
      <c r="R3" s="265" t="s">
        <v>36</v>
      </c>
      <c r="S3" s="266"/>
      <c r="T3" s="267"/>
      <c r="U3" s="265" t="s">
        <v>37</v>
      </c>
      <c r="V3" s="266"/>
      <c r="W3" s="267"/>
      <c r="X3" s="265" t="s">
        <v>38</v>
      </c>
      <c r="Y3" s="266"/>
      <c r="Z3" s="267"/>
      <c r="AA3" s="265" t="s">
        <v>39</v>
      </c>
      <c r="AB3" s="266"/>
      <c r="AC3" s="267"/>
      <c r="AD3" s="265" t="s">
        <v>4</v>
      </c>
      <c r="AE3" s="267"/>
      <c r="AF3" s="14"/>
      <c r="AG3" s="14"/>
      <c r="AH3" s="14"/>
      <c r="AI3" s="14"/>
      <c r="AJ3" s="48"/>
    </row>
    <row r="4" spans="1:38" ht="100.5" x14ac:dyDescent="0.2">
      <c r="A4" s="48"/>
      <c r="B4" s="269"/>
      <c r="C4" s="94" t="s">
        <v>3</v>
      </c>
      <c r="D4" s="94" t="s">
        <v>2</v>
      </c>
      <c r="E4" s="95" t="s">
        <v>42</v>
      </c>
      <c r="F4" s="94" t="s">
        <v>3</v>
      </c>
      <c r="G4" s="94" t="s">
        <v>2</v>
      </c>
      <c r="H4" s="95" t="s">
        <v>42</v>
      </c>
      <c r="I4" s="94" t="s">
        <v>3</v>
      </c>
      <c r="J4" s="94" t="s">
        <v>2</v>
      </c>
      <c r="K4" s="95" t="s">
        <v>42</v>
      </c>
      <c r="L4" s="94" t="s">
        <v>3</v>
      </c>
      <c r="M4" s="94" t="s">
        <v>2</v>
      </c>
      <c r="N4" s="95" t="s">
        <v>42</v>
      </c>
      <c r="O4" s="94" t="s">
        <v>3</v>
      </c>
      <c r="P4" s="94" t="s">
        <v>2</v>
      </c>
      <c r="Q4" s="95" t="s">
        <v>42</v>
      </c>
      <c r="R4" s="94" t="s">
        <v>3</v>
      </c>
      <c r="S4" s="94" t="s">
        <v>2</v>
      </c>
      <c r="T4" s="95" t="s">
        <v>42</v>
      </c>
      <c r="U4" s="94" t="s">
        <v>3</v>
      </c>
      <c r="V4" s="94" t="s">
        <v>2</v>
      </c>
      <c r="W4" s="95" t="s">
        <v>42</v>
      </c>
      <c r="X4" s="94" t="s">
        <v>3</v>
      </c>
      <c r="Y4" s="94" t="s">
        <v>2</v>
      </c>
      <c r="Z4" s="95" t="s">
        <v>42</v>
      </c>
      <c r="AA4" s="94" t="s">
        <v>3</v>
      </c>
      <c r="AB4" s="94" t="s">
        <v>2</v>
      </c>
      <c r="AC4" s="95" t="s">
        <v>42</v>
      </c>
      <c r="AD4" s="94" t="s">
        <v>3</v>
      </c>
      <c r="AE4" s="94" t="s">
        <v>2</v>
      </c>
      <c r="AF4" s="13"/>
      <c r="AG4" s="13"/>
      <c r="AH4" s="13"/>
      <c r="AJ4" s="96" t="s">
        <v>52</v>
      </c>
      <c r="AK4" s="68" t="s">
        <v>53</v>
      </c>
      <c r="AL4" s="68" t="s">
        <v>54</v>
      </c>
    </row>
    <row r="5" spans="1:38" ht="15" x14ac:dyDescent="0.2">
      <c r="B5" s="109" t="s">
        <v>55</v>
      </c>
      <c r="C5" s="100">
        <v>3</v>
      </c>
      <c r="D5" s="100">
        <v>0</v>
      </c>
      <c r="E5" s="100">
        <f>D5+C5</f>
        <v>3</v>
      </c>
      <c r="F5" s="100">
        <v>6</v>
      </c>
      <c r="G5" s="100">
        <v>1</v>
      </c>
      <c r="H5" s="100">
        <f>G5+F5</f>
        <v>7</v>
      </c>
      <c r="I5" s="100">
        <v>5</v>
      </c>
      <c r="J5" s="100">
        <v>2</v>
      </c>
      <c r="K5" s="100">
        <f>J5+I5</f>
        <v>7</v>
      </c>
      <c r="L5" s="100">
        <v>102</v>
      </c>
      <c r="M5" s="100">
        <v>0</v>
      </c>
      <c r="N5" s="100">
        <f>M5+L5</f>
        <v>102</v>
      </c>
      <c r="O5" s="100">
        <v>52</v>
      </c>
      <c r="P5" s="100">
        <v>9</v>
      </c>
      <c r="Q5" s="100">
        <f>P5+O5</f>
        <v>61</v>
      </c>
      <c r="R5" s="100">
        <v>261</v>
      </c>
      <c r="S5" s="100">
        <v>68</v>
      </c>
      <c r="T5" s="100">
        <f>S5+R5</f>
        <v>329</v>
      </c>
      <c r="U5" s="100">
        <v>2</v>
      </c>
      <c r="V5" s="100">
        <v>1</v>
      </c>
      <c r="W5" s="100">
        <f>V5+U5</f>
        <v>3</v>
      </c>
      <c r="X5" s="100"/>
      <c r="Y5" s="100"/>
      <c r="Z5" s="100">
        <f>Y5+X5</f>
        <v>0</v>
      </c>
      <c r="AA5" s="100">
        <v>89</v>
      </c>
      <c r="AB5" s="100">
        <v>43</v>
      </c>
      <c r="AC5" s="100">
        <f>AB5+AA5</f>
        <v>132</v>
      </c>
      <c r="AD5" s="100">
        <f t="shared" ref="AD5:AE9" si="0">C5+F5+I5+L5+O5+R5+U5+X5+AA5</f>
        <v>520</v>
      </c>
      <c r="AE5" s="100">
        <f t="shared" si="0"/>
        <v>124</v>
      </c>
      <c r="AF5" s="12"/>
      <c r="AG5" s="12"/>
      <c r="AH5" s="12"/>
      <c r="AI5" s="12"/>
      <c r="AJ5" s="97" t="s">
        <v>5</v>
      </c>
      <c r="AK5" s="86">
        <v>1317</v>
      </c>
      <c r="AL5" s="86">
        <v>76</v>
      </c>
    </row>
    <row r="6" spans="1:38" ht="15" x14ac:dyDescent="0.25">
      <c r="B6" s="109" t="s">
        <v>56</v>
      </c>
      <c r="C6" s="100">
        <v>1</v>
      </c>
      <c r="D6" s="100">
        <v>1</v>
      </c>
      <c r="E6" s="100">
        <f>D6+C6</f>
        <v>2</v>
      </c>
      <c r="F6" s="100">
        <v>4</v>
      </c>
      <c r="G6" s="100">
        <v>2</v>
      </c>
      <c r="H6" s="100">
        <f>G6+F6</f>
        <v>6</v>
      </c>
      <c r="I6" s="100">
        <v>3</v>
      </c>
      <c r="J6" s="100">
        <v>4</v>
      </c>
      <c r="K6" s="100">
        <f>J6+I6</f>
        <v>7</v>
      </c>
      <c r="L6" s="100">
        <v>69</v>
      </c>
      <c r="M6" s="100">
        <v>1</v>
      </c>
      <c r="N6" s="100">
        <f>M6+L6</f>
        <v>70</v>
      </c>
      <c r="O6" s="100">
        <v>26</v>
      </c>
      <c r="P6" s="100">
        <v>3</v>
      </c>
      <c r="Q6" s="100">
        <f>P6+O6</f>
        <v>29</v>
      </c>
      <c r="R6" s="100">
        <v>76</v>
      </c>
      <c r="S6" s="100">
        <v>39</v>
      </c>
      <c r="T6" s="100">
        <f>S6+R6</f>
        <v>115</v>
      </c>
      <c r="U6" s="100">
        <v>3</v>
      </c>
      <c r="V6" s="100">
        <v>3</v>
      </c>
      <c r="W6" s="100">
        <f>V6+U6</f>
        <v>6</v>
      </c>
      <c r="X6" s="100"/>
      <c r="Y6" s="100"/>
      <c r="Z6" s="100">
        <f>Y6+X6</f>
        <v>0</v>
      </c>
      <c r="AA6" s="100">
        <v>46</v>
      </c>
      <c r="AB6" s="100">
        <v>29</v>
      </c>
      <c r="AC6" s="100">
        <f>AB6+AA6</f>
        <v>75</v>
      </c>
      <c r="AD6" s="100">
        <f t="shared" si="0"/>
        <v>228</v>
      </c>
      <c r="AE6" s="100">
        <f t="shared" si="0"/>
        <v>82</v>
      </c>
      <c r="AF6" s="12"/>
      <c r="AG6" s="12"/>
      <c r="AH6" s="12"/>
      <c r="AI6" s="12"/>
      <c r="AJ6" s="98" t="s">
        <v>6</v>
      </c>
      <c r="AK6" s="86">
        <v>103</v>
      </c>
      <c r="AL6" s="86">
        <v>13</v>
      </c>
    </row>
    <row r="7" spans="1:38" ht="15" x14ac:dyDescent="0.25">
      <c r="B7" s="109" t="s">
        <v>57</v>
      </c>
      <c r="C7" s="100">
        <v>0</v>
      </c>
      <c r="D7" s="100">
        <v>0</v>
      </c>
      <c r="E7" s="100">
        <f>D7+C7</f>
        <v>0</v>
      </c>
      <c r="F7" s="100">
        <v>4</v>
      </c>
      <c r="G7" s="100">
        <v>1</v>
      </c>
      <c r="H7" s="100">
        <f>G7+F7</f>
        <v>5</v>
      </c>
      <c r="I7" s="100">
        <v>13</v>
      </c>
      <c r="J7" s="100">
        <v>2</v>
      </c>
      <c r="K7" s="100">
        <f>J7+I7</f>
        <v>15</v>
      </c>
      <c r="L7" s="100">
        <v>69</v>
      </c>
      <c r="M7" s="100">
        <v>0</v>
      </c>
      <c r="N7" s="100">
        <f>M7+L7</f>
        <v>69</v>
      </c>
      <c r="O7" s="100">
        <v>37</v>
      </c>
      <c r="P7" s="100">
        <v>5</v>
      </c>
      <c r="Q7" s="100">
        <f>P7+O7</f>
        <v>42</v>
      </c>
      <c r="R7" s="100">
        <v>64</v>
      </c>
      <c r="S7" s="100">
        <v>40</v>
      </c>
      <c r="T7" s="100">
        <f>S7+R7</f>
        <v>104</v>
      </c>
      <c r="U7" s="100">
        <v>2</v>
      </c>
      <c r="V7" s="100">
        <v>3</v>
      </c>
      <c r="W7" s="100">
        <f>V7+U7</f>
        <v>5</v>
      </c>
      <c r="X7" s="100"/>
      <c r="Y7" s="100"/>
      <c r="Z7" s="100">
        <f>Y7+X7</f>
        <v>0</v>
      </c>
      <c r="AA7" s="100">
        <v>68</v>
      </c>
      <c r="AB7" s="100">
        <v>31</v>
      </c>
      <c r="AC7" s="100">
        <f>AB7+AA7</f>
        <v>99</v>
      </c>
      <c r="AD7" s="100">
        <f t="shared" si="0"/>
        <v>257</v>
      </c>
      <c r="AE7" s="100">
        <f t="shared" si="0"/>
        <v>82</v>
      </c>
      <c r="AF7" s="12"/>
      <c r="AG7" s="12"/>
      <c r="AH7" s="12"/>
      <c r="AI7" s="12"/>
      <c r="AJ7" s="98" t="s">
        <v>7</v>
      </c>
      <c r="AK7" s="86">
        <v>10</v>
      </c>
      <c r="AL7" s="86">
        <v>2</v>
      </c>
    </row>
    <row r="8" spans="1:38" ht="15" x14ac:dyDescent="0.25">
      <c r="B8" s="109" t="s">
        <v>58</v>
      </c>
      <c r="C8" s="100">
        <v>0</v>
      </c>
      <c r="D8" s="100">
        <v>0</v>
      </c>
      <c r="E8" s="100">
        <f>D8+C8</f>
        <v>0</v>
      </c>
      <c r="F8" s="100">
        <v>6</v>
      </c>
      <c r="G8" s="100">
        <v>1</v>
      </c>
      <c r="H8" s="100">
        <f>G8+F8</f>
        <v>7</v>
      </c>
      <c r="I8" s="100">
        <v>12</v>
      </c>
      <c r="J8" s="100">
        <v>2</v>
      </c>
      <c r="K8" s="100">
        <f>J8+I8</f>
        <v>14</v>
      </c>
      <c r="L8" s="100">
        <v>44</v>
      </c>
      <c r="M8" s="100">
        <v>0</v>
      </c>
      <c r="N8" s="100">
        <f>M8+L8</f>
        <v>44</v>
      </c>
      <c r="O8" s="100">
        <v>24</v>
      </c>
      <c r="P8" s="100">
        <v>1</v>
      </c>
      <c r="Q8" s="100">
        <f>P8+O8</f>
        <v>25</v>
      </c>
      <c r="R8" s="100">
        <v>52</v>
      </c>
      <c r="S8" s="100">
        <v>14</v>
      </c>
      <c r="T8" s="100">
        <f>S8+R8</f>
        <v>66</v>
      </c>
      <c r="U8" s="100">
        <v>1</v>
      </c>
      <c r="V8" s="100">
        <v>3</v>
      </c>
      <c r="W8" s="100">
        <f>V8+U8</f>
        <v>4</v>
      </c>
      <c r="X8" s="100"/>
      <c r="Y8" s="100"/>
      <c r="Z8" s="100">
        <f>Y8+X8</f>
        <v>0</v>
      </c>
      <c r="AA8" s="100">
        <v>42</v>
      </c>
      <c r="AB8" s="100">
        <v>16</v>
      </c>
      <c r="AC8" s="100">
        <f>AB8+AA8</f>
        <v>58</v>
      </c>
      <c r="AD8" s="100">
        <f t="shared" si="0"/>
        <v>181</v>
      </c>
      <c r="AE8" s="100">
        <f t="shared" si="0"/>
        <v>37</v>
      </c>
      <c r="AF8" s="12"/>
      <c r="AG8" s="12"/>
      <c r="AH8" s="12"/>
      <c r="AI8" s="12"/>
      <c r="AJ8" s="98" t="s">
        <v>8</v>
      </c>
      <c r="AK8" s="86">
        <v>234</v>
      </c>
      <c r="AL8" s="86">
        <v>42</v>
      </c>
    </row>
    <row r="9" spans="1:38" ht="15" x14ac:dyDescent="0.25">
      <c r="B9" s="109" t="s">
        <v>59</v>
      </c>
      <c r="C9" s="100">
        <v>6</v>
      </c>
      <c r="D9" s="100">
        <v>1</v>
      </c>
      <c r="E9" s="100">
        <f>D9+C9</f>
        <v>7</v>
      </c>
      <c r="F9" s="100">
        <v>33</v>
      </c>
      <c r="G9" s="100">
        <v>4</v>
      </c>
      <c r="H9" s="100">
        <f>G9+F9</f>
        <v>37</v>
      </c>
      <c r="I9" s="100">
        <v>41</v>
      </c>
      <c r="J9" s="100">
        <v>11</v>
      </c>
      <c r="K9" s="100">
        <f>J9+I9</f>
        <v>52</v>
      </c>
      <c r="L9" s="100">
        <v>117</v>
      </c>
      <c r="M9" s="100">
        <v>3</v>
      </c>
      <c r="N9" s="100">
        <f>M9+L9</f>
        <v>120</v>
      </c>
      <c r="O9" s="100">
        <v>92</v>
      </c>
      <c r="P9" s="100">
        <v>9</v>
      </c>
      <c r="Q9" s="100">
        <f>P9+O9</f>
        <v>101</v>
      </c>
      <c r="R9" s="100">
        <v>98</v>
      </c>
      <c r="S9" s="100">
        <v>48</v>
      </c>
      <c r="T9" s="100">
        <f>S9+R9</f>
        <v>146</v>
      </c>
      <c r="U9" s="100">
        <v>9</v>
      </c>
      <c r="V9" s="100">
        <v>14</v>
      </c>
      <c r="W9" s="100">
        <f>V9+U9</f>
        <v>23</v>
      </c>
      <c r="X9" s="100"/>
      <c r="Y9" s="100"/>
      <c r="Z9" s="100">
        <f>Y9+X9</f>
        <v>0</v>
      </c>
      <c r="AA9" s="100">
        <v>136</v>
      </c>
      <c r="AB9" s="100">
        <v>42</v>
      </c>
      <c r="AC9" s="100">
        <f>AB9+AA9</f>
        <v>178</v>
      </c>
      <c r="AD9" s="100">
        <f t="shared" si="0"/>
        <v>532</v>
      </c>
      <c r="AE9" s="100">
        <f t="shared" si="0"/>
        <v>132</v>
      </c>
      <c r="AF9" s="12"/>
      <c r="AG9" s="12"/>
      <c r="AH9" s="12"/>
      <c r="AI9" s="12"/>
      <c r="AJ9" s="98" t="s">
        <v>41</v>
      </c>
      <c r="AK9" s="86">
        <v>68</v>
      </c>
      <c r="AL9" s="86">
        <v>11</v>
      </c>
    </row>
    <row r="10" spans="1:38" ht="15" x14ac:dyDescent="0.25"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2"/>
      <c r="AG10" s="12"/>
      <c r="AH10" s="12"/>
      <c r="AI10" s="12"/>
      <c r="AJ10" s="98" t="s">
        <v>10</v>
      </c>
      <c r="AK10" s="86">
        <v>283</v>
      </c>
      <c r="AL10" s="86">
        <v>13</v>
      </c>
    </row>
    <row r="11" spans="1:38" ht="15" x14ac:dyDescent="0.25">
      <c r="AF11" s="12"/>
      <c r="AG11" s="12"/>
      <c r="AH11" s="12"/>
      <c r="AI11" s="12"/>
      <c r="AJ11" s="98" t="s">
        <v>11</v>
      </c>
      <c r="AK11" s="86">
        <v>3</v>
      </c>
      <c r="AL11" s="86">
        <v>0</v>
      </c>
    </row>
    <row r="12" spans="1:38" x14ac:dyDescent="0.25">
      <c r="B12" s="264" t="s">
        <v>60</v>
      </c>
      <c r="C12" s="262" t="s">
        <v>31</v>
      </c>
      <c r="D12" s="263"/>
      <c r="E12" s="263"/>
      <c r="F12" s="262" t="s">
        <v>32</v>
      </c>
      <c r="G12" s="263"/>
      <c r="H12" s="263"/>
      <c r="I12" s="262" t="s">
        <v>33</v>
      </c>
      <c r="J12" s="263"/>
      <c r="K12" s="263"/>
      <c r="L12" s="262" t="s">
        <v>34</v>
      </c>
      <c r="M12" s="263"/>
      <c r="N12" s="263"/>
      <c r="O12" s="262" t="s">
        <v>35</v>
      </c>
      <c r="P12" s="263"/>
      <c r="Q12" s="263"/>
      <c r="R12" s="262" t="s">
        <v>36</v>
      </c>
      <c r="S12" s="263"/>
      <c r="T12" s="263"/>
      <c r="U12" s="262" t="s">
        <v>37</v>
      </c>
      <c r="V12" s="263"/>
      <c r="W12" s="263"/>
      <c r="X12" s="262" t="s">
        <v>38</v>
      </c>
      <c r="Y12" s="263"/>
      <c r="Z12" s="263"/>
      <c r="AA12" s="262" t="s">
        <v>39</v>
      </c>
      <c r="AB12" s="263"/>
      <c r="AC12" s="263"/>
      <c r="AD12" s="262" t="s">
        <v>4</v>
      </c>
      <c r="AE12" s="263"/>
      <c r="AF12" s="14"/>
      <c r="AG12" s="14"/>
      <c r="AH12" s="14"/>
      <c r="AI12" s="14"/>
      <c r="AJ12" s="99" t="s">
        <v>4</v>
      </c>
      <c r="AK12" s="86">
        <f>SUM(AK5:AK11)</f>
        <v>2018</v>
      </c>
      <c r="AL12" s="86">
        <f>SUM(AL5:AL11)</f>
        <v>157</v>
      </c>
    </row>
    <row r="13" spans="1:38" ht="100.5" x14ac:dyDescent="0.2">
      <c r="A13" s="48"/>
      <c r="B13" s="262"/>
      <c r="C13" s="107" t="s">
        <v>3</v>
      </c>
      <c r="D13" s="107" t="s">
        <v>2</v>
      </c>
      <c r="E13" s="108" t="s">
        <v>42</v>
      </c>
      <c r="F13" s="107" t="s">
        <v>3</v>
      </c>
      <c r="G13" s="107" t="s">
        <v>2</v>
      </c>
      <c r="H13" s="108" t="s">
        <v>42</v>
      </c>
      <c r="I13" s="107" t="s">
        <v>3</v>
      </c>
      <c r="J13" s="107" t="s">
        <v>2</v>
      </c>
      <c r="K13" s="108" t="s">
        <v>42</v>
      </c>
      <c r="L13" s="107" t="s">
        <v>3</v>
      </c>
      <c r="M13" s="107" t="s">
        <v>2</v>
      </c>
      <c r="N13" s="108" t="s">
        <v>42</v>
      </c>
      <c r="O13" s="107" t="s">
        <v>3</v>
      </c>
      <c r="P13" s="107" t="s">
        <v>2</v>
      </c>
      <c r="Q13" s="108" t="s">
        <v>42</v>
      </c>
      <c r="R13" s="107" t="s">
        <v>3</v>
      </c>
      <c r="S13" s="107" t="s">
        <v>2</v>
      </c>
      <c r="T13" s="108" t="s">
        <v>42</v>
      </c>
      <c r="U13" s="107" t="s">
        <v>3</v>
      </c>
      <c r="V13" s="107" t="s">
        <v>2</v>
      </c>
      <c r="W13" s="108" t="s">
        <v>42</v>
      </c>
      <c r="X13" s="107" t="s">
        <v>3</v>
      </c>
      <c r="Y13" s="107" t="s">
        <v>2</v>
      </c>
      <c r="Z13" s="108" t="s">
        <v>42</v>
      </c>
      <c r="AA13" s="107" t="s">
        <v>3</v>
      </c>
      <c r="AB13" s="107" t="s">
        <v>2</v>
      </c>
      <c r="AC13" s="108" t="s">
        <v>42</v>
      </c>
      <c r="AD13" s="107" t="s">
        <v>3</v>
      </c>
      <c r="AE13" s="107" t="s">
        <v>2</v>
      </c>
      <c r="AF13" s="13"/>
      <c r="AG13" s="13"/>
      <c r="AH13" s="13"/>
      <c r="AI13" s="13"/>
      <c r="AJ13" s="13"/>
      <c r="AK13" s="13"/>
      <c r="AL13" s="13"/>
    </row>
    <row r="14" spans="1:38" ht="15" x14ac:dyDescent="0.2">
      <c r="B14" s="106" t="s">
        <v>53</v>
      </c>
      <c r="C14" s="90">
        <v>6</v>
      </c>
      <c r="D14" s="90">
        <v>2</v>
      </c>
      <c r="E14" s="90">
        <f t="shared" ref="E14:E25" si="1">D14+C14</f>
        <v>8</v>
      </c>
      <c r="F14" s="90">
        <v>50</v>
      </c>
      <c r="G14" s="90">
        <v>7</v>
      </c>
      <c r="H14" s="90">
        <f t="shared" ref="H14:H25" si="2">G14+F14</f>
        <v>57</v>
      </c>
      <c r="I14" s="90">
        <v>71</v>
      </c>
      <c r="J14" s="90">
        <v>21</v>
      </c>
      <c r="K14" s="90">
        <f t="shared" ref="K14:K25" si="3">J14+I14</f>
        <v>92</v>
      </c>
      <c r="L14" s="90">
        <v>360</v>
      </c>
      <c r="M14" s="90">
        <v>4</v>
      </c>
      <c r="N14" s="90">
        <f t="shared" ref="N14:N25" si="4">M14+L14</f>
        <v>364</v>
      </c>
      <c r="O14" s="90">
        <v>220</v>
      </c>
      <c r="P14" s="90">
        <v>24</v>
      </c>
      <c r="Q14" s="90">
        <f t="shared" ref="Q14:Q25" si="5">P14+O14</f>
        <v>244</v>
      </c>
      <c r="R14" s="90">
        <v>495</v>
      </c>
      <c r="S14" s="90">
        <v>200</v>
      </c>
      <c r="T14" s="90">
        <f t="shared" ref="T14:T25" si="6">S14+R14</f>
        <v>695</v>
      </c>
      <c r="U14" s="90">
        <v>17</v>
      </c>
      <c r="V14" s="90">
        <v>24</v>
      </c>
      <c r="W14" s="90">
        <f t="shared" ref="W14:W25" si="7">V14+U14</f>
        <v>41</v>
      </c>
      <c r="X14" s="90"/>
      <c r="Y14" s="90"/>
      <c r="Z14" s="90">
        <f t="shared" ref="Z14:Z25" si="8">Y14+X14</f>
        <v>0</v>
      </c>
      <c r="AA14" s="90">
        <v>362</v>
      </c>
      <c r="AB14" s="90">
        <v>155</v>
      </c>
      <c r="AC14" s="90">
        <f t="shared" ref="AC14:AC25" si="9">AB14+AA14</f>
        <v>517</v>
      </c>
      <c r="AD14" s="90">
        <f>C14+F14+I14+L14+O14+R14+U14+X14+AA14</f>
        <v>1581</v>
      </c>
      <c r="AE14" s="90">
        <f>D14+G14+J14+M14+P14+S14+V14+Y14+AB14</f>
        <v>437</v>
      </c>
      <c r="AF14" s="12"/>
      <c r="AG14" s="12"/>
      <c r="AH14" s="12"/>
      <c r="AI14" s="12"/>
      <c r="AJ14" s="12"/>
      <c r="AK14" s="12"/>
      <c r="AL14" s="12"/>
    </row>
    <row r="15" spans="1:38" ht="15" x14ac:dyDescent="0.2">
      <c r="B15" s="106" t="s">
        <v>61</v>
      </c>
      <c r="C15" s="90">
        <v>0</v>
      </c>
      <c r="D15" s="90">
        <v>0</v>
      </c>
      <c r="E15" s="90">
        <f t="shared" si="1"/>
        <v>0</v>
      </c>
      <c r="F15" s="90">
        <v>0</v>
      </c>
      <c r="G15" s="90">
        <v>1</v>
      </c>
      <c r="H15" s="90">
        <f t="shared" si="2"/>
        <v>1</v>
      </c>
      <c r="I15" s="90">
        <v>0</v>
      </c>
      <c r="J15" s="90">
        <v>0</v>
      </c>
      <c r="K15" s="90">
        <f t="shared" si="3"/>
        <v>0</v>
      </c>
      <c r="L15" s="90">
        <v>0</v>
      </c>
      <c r="M15" s="90">
        <v>0</v>
      </c>
      <c r="N15" s="90">
        <f t="shared" si="4"/>
        <v>0</v>
      </c>
      <c r="O15" s="90">
        <v>0</v>
      </c>
      <c r="P15" s="90">
        <v>0</v>
      </c>
      <c r="Q15" s="90">
        <f t="shared" si="5"/>
        <v>0</v>
      </c>
      <c r="R15" s="90">
        <v>0</v>
      </c>
      <c r="S15" s="90">
        <v>0</v>
      </c>
      <c r="T15" s="90">
        <f t="shared" si="6"/>
        <v>0</v>
      </c>
      <c r="U15" s="90">
        <v>0</v>
      </c>
      <c r="V15" s="90">
        <v>0</v>
      </c>
      <c r="W15" s="90">
        <f t="shared" si="7"/>
        <v>0</v>
      </c>
      <c r="X15" s="90"/>
      <c r="Y15" s="90"/>
      <c r="Z15" s="90">
        <f t="shared" si="8"/>
        <v>0</v>
      </c>
      <c r="AA15" s="90">
        <v>1</v>
      </c>
      <c r="AB15" s="90">
        <v>0</v>
      </c>
      <c r="AC15" s="90">
        <f t="shared" si="9"/>
        <v>1</v>
      </c>
      <c r="AD15" s="90">
        <f t="shared" ref="AD15:AE25" si="10">C15+F15+I15+L15+O15+R15+U15+X15+AA15</f>
        <v>1</v>
      </c>
      <c r="AE15" s="90">
        <f t="shared" si="10"/>
        <v>1</v>
      </c>
      <c r="AF15" s="12"/>
      <c r="AG15" s="12"/>
      <c r="AH15" s="12"/>
      <c r="AI15" s="12"/>
      <c r="AJ15" s="12"/>
      <c r="AK15" s="12"/>
      <c r="AL15" s="12"/>
    </row>
    <row r="16" spans="1:38" ht="15" x14ac:dyDescent="0.2">
      <c r="B16" s="106" t="s">
        <v>62</v>
      </c>
      <c r="C16" s="90">
        <v>0</v>
      </c>
      <c r="D16" s="90">
        <v>0</v>
      </c>
      <c r="E16" s="90">
        <f t="shared" si="1"/>
        <v>0</v>
      </c>
      <c r="F16" s="90">
        <v>1</v>
      </c>
      <c r="G16" s="90">
        <v>0</v>
      </c>
      <c r="H16" s="90">
        <f t="shared" si="2"/>
        <v>1</v>
      </c>
      <c r="I16" s="90">
        <v>0</v>
      </c>
      <c r="J16" s="90">
        <v>0</v>
      </c>
      <c r="K16" s="90">
        <f t="shared" si="3"/>
        <v>0</v>
      </c>
      <c r="L16" s="90">
        <v>0</v>
      </c>
      <c r="M16" s="90">
        <v>0</v>
      </c>
      <c r="N16" s="90">
        <f t="shared" si="4"/>
        <v>0</v>
      </c>
      <c r="O16" s="90">
        <v>0</v>
      </c>
      <c r="P16" s="90">
        <v>0</v>
      </c>
      <c r="Q16" s="90">
        <f t="shared" si="5"/>
        <v>0</v>
      </c>
      <c r="R16" s="90">
        <v>0</v>
      </c>
      <c r="S16" s="90">
        <v>0</v>
      </c>
      <c r="T16" s="90">
        <f t="shared" si="6"/>
        <v>0</v>
      </c>
      <c r="U16" s="90">
        <v>0</v>
      </c>
      <c r="V16" s="90">
        <v>0</v>
      </c>
      <c r="W16" s="90">
        <f t="shared" si="7"/>
        <v>0</v>
      </c>
      <c r="X16" s="90"/>
      <c r="Y16" s="90"/>
      <c r="Z16" s="90">
        <f t="shared" si="8"/>
        <v>0</v>
      </c>
      <c r="AA16" s="90">
        <v>0</v>
      </c>
      <c r="AB16" s="90">
        <v>0</v>
      </c>
      <c r="AC16" s="90">
        <f t="shared" si="9"/>
        <v>0</v>
      </c>
      <c r="AD16" s="90">
        <f t="shared" si="10"/>
        <v>1</v>
      </c>
      <c r="AE16" s="90">
        <f t="shared" si="10"/>
        <v>0</v>
      </c>
      <c r="AF16" s="12"/>
      <c r="AG16" s="12"/>
      <c r="AH16" s="12"/>
      <c r="AI16" s="12"/>
      <c r="AJ16" s="12"/>
      <c r="AK16" s="12"/>
      <c r="AL16" s="12"/>
    </row>
    <row r="17" spans="1:38" ht="15" x14ac:dyDescent="0.2">
      <c r="B17" s="106" t="s">
        <v>63</v>
      </c>
      <c r="C17" s="90">
        <v>0</v>
      </c>
      <c r="D17" s="90">
        <v>0</v>
      </c>
      <c r="E17" s="90">
        <f t="shared" si="1"/>
        <v>0</v>
      </c>
      <c r="F17" s="90">
        <v>0</v>
      </c>
      <c r="G17" s="90">
        <v>0</v>
      </c>
      <c r="H17" s="90">
        <f t="shared" si="2"/>
        <v>0</v>
      </c>
      <c r="I17" s="90">
        <v>1</v>
      </c>
      <c r="J17" s="90">
        <v>0</v>
      </c>
      <c r="K17" s="90">
        <f t="shared" si="3"/>
        <v>1</v>
      </c>
      <c r="L17" s="90">
        <v>1</v>
      </c>
      <c r="M17" s="90">
        <v>0</v>
      </c>
      <c r="N17" s="90">
        <f t="shared" si="4"/>
        <v>1</v>
      </c>
      <c r="O17" s="90">
        <v>0</v>
      </c>
      <c r="P17" s="90">
        <v>0</v>
      </c>
      <c r="Q17" s="90">
        <f t="shared" si="5"/>
        <v>0</v>
      </c>
      <c r="R17" s="90">
        <v>0</v>
      </c>
      <c r="S17" s="90">
        <v>0</v>
      </c>
      <c r="T17" s="90">
        <f t="shared" si="6"/>
        <v>0</v>
      </c>
      <c r="U17" s="90">
        <v>0</v>
      </c>
      <c r="V17" s="90">
        <v>0</v>
      </c>
      <c r="W17" s="90">
        <f t="shared" si="7"/>
        <v>0</v>
      </c>
      <c r="X17" s="90"/>
      <c r="Y17" s="90"/>
      <c r="Z17" s="90">
        <f t="shared" si="8"/>
        <v>0</v>
      </c>
      <c r="AA17" s="90">
        <v>0</v>
      </c>
      <c r="AB17" s="90">
        <v>0</v>
      </c>
      <c r="AC17" s="90">
        <f t="shared" si="9"/>
        <v>0</v>
      </c>
      <c r="AD17" s="90">
        <f t="shared" si="10"/>
        <v>2</v>
      </c>
      <c r="AE17" s="90">
        <f t="shared" si="10"/>
        <v>0</v>
      </c>
      <c r="AF17" s="12"/>
      <c r="AG17" s="12"/>
      <c r="AH17" s="12"/>
      <c r="AI17" s="12"/>
      <c r="AJ17" s="12"/>
      <c r="AK17" s="12"/>
      <c r="AL17" s="12"/>
    </row>
    <row r="18" spans="1:38" ht="15" x14ac:dyDescent="0.2">
      <c r="B18" s="106" t="s">
        <v>64</v>
      </c>
      <c r="C18" s="90">
        <v>0</v>
      </c>
      <c r="D18" s="90">
        <v>0</v>
      </c>
      <c r="E18" s="90">
        <f t="shared" si="1"/>
        <v>0</v>
      </c>
      <c r="F18" s="90">
        <v>0</v>
      </c>
      <c r="G18" s="90">
        <v>0</v>
      </c>
      <c r="H18" s="90">
        <f t="shared" si="2"/>
        <v>0</v>
      </c>
      <c r="I18" s="90">
        <v>1</v>
      </c>
      <c r="J18" s="90">
        <v>0</v>
      </c>
      <c r="K18" s="90">
        <f t="shared" si="3"/>
        <v>1</v>
      </c>
      <c r="L18" s="90">
        <v>1</v>
      </c>
      <c r="M18" s="90">
        <v>0</v>
      </c>
      <c r="N18" s="90">
        <f t="shared" si="4"/>
        <v>1</v>
      </c>
      <c r="O18" s="90">
        <v>1</v>
      </c>
      <c r="P18" s="90">
        <v>0</v>
      </c>
      <c r="Q18" s="90">
        <f t="shared" si="5"/>
        <v>1</v>
      </c>
      <c r="R18" s="90">
        <v>2</v>
      </c>
      <c r="S18" s="90">
        <v>0</v>
      </c>
      <c r="T18" s="90">
        <f t="shared" si="6"/>
        <v>2</v>
      </c>
      <c r="U18" s="90">
        <v>0</v>
      </c>
      <c r="V18" s="90">
        <v>0</v>
      </c>
      <c r="W18" s="90">
        <f t="shared" si="7"/>
        <v>0</v>
      </c>
      <c r="X18" s="90"/>
      <c r="Y18" s="90"/>
      <c r="Z18" s="90">
        <f t="shared" si="8"/>
        <v>0</v>
      </c>
      <c r="AA18" s="90">
        <v>2</v>
      </c>
      <c r="AB18" s="90">
        <v>2</v>
      </c>
      <c r="AC18" s="90">
        <f t="shared" si="9"/>
        <v>4</v>
      </c>
      <c r="AD18" s="90">
        <f t="shared" si="10"/>
        <v>7</v>
      </c>
      <c r="AE18" s="90">
        <f t="shared" si="10"/>
        <v>2</v>
      </c>
      <c r="AF18" s="12"/>
      <c r="AG18" s="12"/>
      <c r="AH18" s="12"/>
      <c r="AI18" s="12"/>
      <c r="AJ18" s="12"/>
      <c r="AK18" s="12"/>
      <c r="AL18" s="12"/>
    </row>
    <row r="19" spans="1:38" ht="15" x14ac:dyDescent="0.2">
      <c r="B19" s="106" t="s">
        <v>65</v>
      </c>
      <c r="C19" s="90">
        <v>0</v>
      </c>
      <c r="D19" s="90">
        <v>0</v>
      </c>
      <c r="E19" s="90">
        <f t="shared" si="1"/>
        <v>0</v>
      </c>
      <c r="F19" s="90">
        <v>0</v>
      </c>
      <c r="G19" s="90">
        <v>0</v>
      </c>
      <c r="H19" s="90">
        <f t="shared" si="2"/>
        <v>0</v>
      </c>
      <c r="I19" s="90">
        <v>0</v>
      </c>
      <c r="J19" s="90">
        <v>0</v>
      </c>
      <c r="K19" s="90">
        <f t="shared" si="3"/>
        <v>0</v>
      </c>
      <c r="L19" s="90">
        <v>0</v>
      </c>
      <c r="M19" s="90">
        <v>0</v>
      </c>
      <c r="N19" s="90">
        <f t="shared" si="4"/>
        <v>0</v>
      </c>
      <c r="O19" s="90">
        <v>0</v>
      </c>
      <c r="P19" s="90">
        <v>0</v>
      </c>
      <c r="Q19" s="90">
        <f t="shared" si="5"/>
        <v>0</v>
      </c>
      <c r="R19" s="90">
        <v>0</v>
      </c>
      <c r="S19" s="90">
        <v>0</v>
      </c>
      <c r="T19" s="90">
        <f t="shared" si="6"/>
        <v>0</v>
      </c>
      <c r="U19" s="90">
        <v>0</v>
      </c>
      <c r="V19" s="90">
        <v>0</v>
      </c>
      <c r="W19" s="90">
        <f t="shared" si="7"/>
        <v>0</v>
      </c>
      <c r="X19" s="90"/>
      <c r="Y19" s="90"/>
      <c r="Z19" s="90">
        <f t="shared" si="8"/>
        <v>0</v>
      </c>
      <c r="AA19" s="90">
        <v>2</v>
      </c>
      <c r="AB19" s="90">
        <v>1</v>
      </c>
      <c r="AC19" s="90">
        <f t="shared" si="9"/>
        <v>3</v>
      </c>
      <c r="AD19" s="90">
        <f t="shared" si="10"/>
        <v>2</v>
      </c>
      <c r="AE19" s="90">
        <f t="shared" si="10"/>
        <v>1</v>
      </c>
      <c r="AF19" s="12"/>
      <c r="AG19" s="12"/>
      <c r="AH19" s="12"/>
      <c r="AI19" s="12"/>
      <c r="AJ19" s="12"/>
      <c r="AK19" s="12"/>
      <c r="AL19" s="12"/>
    </row>
    <row r="20" spans="1:38" ht="15" x14ac:dyDescent="0.2">
      <c r="B20" s="106" t="s">
        <v>66</v>
      </c>
      <c r="C20" s="90">
        <v>0</v>
      </c>
      <c r="D20" s="90">
        <v>0</v>
      </c>
      <c r="E20" s="90">
        <f t="shared" si="1"/>
        <v>0</v>
      </c>
      <c r="F20" s="90">
        <v>0</v>
      </c>
      <c r="G20" s="90">
        <v>0</v>
      </c>
      <c r="H20" s="90">
        <f t="shared" si="2"/>
        <v>0</v>
      </c>
      <c r="I20" s="90">
        <v>0</v>
      </c>
      <c r="J20" s="90">
        <v>0</v>
      </c>
      <c r="K20" s="90">
        <f t="shared" si="3"/>
        <v>0</v>
      </c>
      <c r="L20" s="90">
        <v>0</v>
      </c>
      <c r="M20" s="90">
        <v>0</v>
      </c>
      <c r="N20" s="90">
        <f t="shared" si="4"/>
        <v>0</v>
      </c>
      <c r="O20" s="90">
        <v>0</v>
      </c>
      <c r="P20" s="90">
        <v>0</v>
      </c>
      <c r="Q20" s="90">
        <f t="shared" si="5"/>
        <v>0</v>
      </c>
      <c r="R20" s="90">
        <v>0</v>
      </c>
      <c r="S20" s="90">
        <v>0</v>
      </c>
      <c r="T20" s="90">
        <f t="shared" si="6"/>
        <v>0</v>
      </c>
      <c r="U20" s="90">
        <v>0</v>
      </c>
      <c r="V20" s="90">
        <v>0</v>
      </c>
      <c r="W20" s="90">
        <f t="shared" si="7"/>
        <v>0</v>
      </c>
      <c r="X20" s="90"/>
      <c r="Y20" s="90"/>
      <c r="Z20" s="90">
        <f t="shared" si="8"/>
        <v>0</v>
      </c>
      <c r="AA20" s="90">
        <v>1</v>
      </c>
      <c r="AB20" s="90">
        <v>0</v>
      </c>
      <c r="AC20" s="90">
        <f t="shared" si="9"/>
        <v>1</v>
      </c>
      <c r="AD20" s="90">
        <f t="shared" si="10"/>
        <v>1</v>
      </c>
      <c r="AE20" s="90">
        <f t="shared" si="10"/>
        <v>0</v>
      </c>
      <c r="AF20" s="12"/>
      <c r="AG20" s="12"/>
      <c r="AH20" s="12"/>
      <c r="AI20" s="12"/>
      <c r="AJ20" s="12"/>
      <c r="AK20" s="12"/>
      <c r="AL20" s="12"/>
    </row>
    <row r="21" spans="1:38" ht="15" x14ac:dyDescent="0.2">
      <c r="B21" s="106" t="s">
        <v>67</v>
      </c>
      <c r="C21" s="90">
        <v>3</v>
      </c>
      <c r="D21" s="90">
        <v>0</v>
      </c>
      <c r="E21" s="90">
        <f t="shared" si="1"/>
        <v>3</v>
      </c>
      <c r="F21" s="90">
        <v>2</v>
      </c>
      <c r="G21" s="90">
        <v>0</v>
      </c>
      <c r="H21" s="90">
        <f t="shared" si="2"/>
        <v>2</v>
      </c>
      <c r="I21" s="90">
        <v>1</v>
      </c>
      <c r="J21" s="90">
        <v>0</v>
      </c>
      <c r="K21" s="90">
        <f t="shared" si="3"/>
        <v>1</v>
      </c>
      <c r="L21" s="90">
        <v>1</v>
      </c>
      <c r="M21" s="90">
        <v>0</v>
      </c>
      <c r="N21" s="90">
        <f t="shared" si="4"/>
        <v>1</v>
      </c>
      <c r="O21" s="90">
        <v>0</v>
      </c>
      <c r="P21" s="90">
        <v>0</v>
      </c>
      <c r="Q21" s="90">
        <f t="shared" si="5"/>
        <v>0</v>
      </c>
      <c r="R21" s="90">
        <v>0</v>
      </c>
      <c r="S21" s="90">
        <v>0</v>
      </c>
      <c r="T21" s="90">
        <f t="shared" si="6"/>
        <v>0</v>
      </c>
      <c r="U21" s="90">
        <v>0</v>
      </c>
      <c r="V21" s="90">
        <v>0</v>
      </c>
      <c r="W21" s="90">
        <f t="shared" si="7"/>
        <v>0</v>
      </c>
      <c r="X21" s="90"/>
      <c r="Y21" s="90"/>
      <c r="Z21" s="90">
        <f t="shared" si="8"/>
        <v>0</v>
      </c>
      <c r="AA21" s="90">
        <v>0</v>
      </c>
      <c r="AB21" s="90">
        <v>0</v>
      </c>
      <c r="AC21" s="90">
        <f t="shared" si="9"/>
        <v>0</v>
      </c>
      <c r="AD21" s="90">
        <f t="shared" si="10"/>
        <v>7</v>
      </c>
      <c r="AE21" s="90">
        <f t="shared" si="10"/>
        <v>0</v>
      </c>
      <c r="AF21" s="12"/>
      <c r="AG21" s="12"/>
      <c r="AH21" s="12"/>
      <c r="AI21" s="12"/>
      <c r="AJ21" s="12"/>
      <c r="AK21" s="12"/>
      <c r="AL21" s="12"/>
    </row>
    <row r="22" spans="1:38" ht="15" x14ac:dyDescent="0.2">
      <c r="B22" s="106" t="s">
        <v>68</v>
      </c>
      <c r="C22" s="90">
        <v>0</v>
      </c>
      <c r="D22" s="90">
        <v>0</v>
      </c>
      <c r="E22" s="90">
        <f t="shared" si="1"/>
        <v>0</v>
      </c>
      <c r="F22" s="90">
        <v>0</v>
      </c>
      <c r="G22" s="90">
        <v>1</v>
      </c>
      <c r="H22" s="90">
        <f t="shared" si="2"/>
        <v>1</v>
      </c>
      <c r="I22" s="90">
        <v>0</v>
      </c>
      <c r="J22" s="90">
        <v>0</v>
      </c>
      <c r="K22" s="90">
        <f t="shared" si="3"/>
        <v>0</v>
      </c>
      <c r="L22" s="90">
        <v>0</v>
      </c>
      <c r="M22" s="90">
        <v>0</v>
      </c>
      <c r="N22" s="90">
        <f t="shared" si="4"/>
        <v>0</v>
      </c>
      <c r="O22" s="90">
        <v>0</v>
      </c>
      <c r="P22" s="90">
        <v>0</v>
      </c>
      <c r="Q22" s="90">
        <f t="shared" si="5"/>
        <v>0</v>
      </c>
      <c r="R22" s="90">
        <v>1</v>
      </c>
      <c r="S22" s="90">
        <v>0</v>
      </c>
      <c r="T22" s="90">
        <f t="shared" si="6"/>
        <v>1</v>
      </c>
      <c r="U22" s="90">
        <v>0</v>
      </c>
      <c r="V22" s="90">
        <v>0</v>
      </c>
      <c r="W22" s="90">
        <f t="shared" si="7"/>
        <v>0</v>
      </c>
      <c r="X22" s="90"/>
      <c r="Y22" s="90"/>
      <c r="Z22" s="90">
        <f t="shared" si="8"/>
        <v>0</v>
      </c>
      <c r="AA22" s="90">
        <v>1</v>
      </c>
      <c r="AB22" s="90">
        <v>1</v>
      </c>
      <c r="AC22" s="90">
        <f t="shared" si="9"/>
        <v>2</v>
      </c>
      <c r="AD22" s="90">
        <f t="shared" si="10"/>
        <v>2</v>
      </c>
      <c r="AE22" s="90">
        <f t="shared" si="10"/>
        <v>2</v>
      </c>
      <c r="AF22" s="12"/>
      <c r="AG22" s="12"/>
      <c r="AH22" s="12"/>
      <c r="AI22" s="12"/>
      <c r="AJ22" s="12"/>
      <c r="AK22" s="12"/>
      <c r="AL22" s="12"/>
    </row>
    <row r="23" spans="1:38" ht="15" x14ac:dyDescent="0.2">
      <c r="B23" s="106" t="s">
        <v>69</v>
      </c>
      <c r="C23" s="90">
        <v>0</v>
      </c>
      <c r="D23" s="90">
        <v>0</v>
      </c>
      <c r="E23" s="90">
        <f t="shared" si="1"/>
        <v>0</v>
      </c>
      <c r="F23" s="90">
        <v>0</v>
      </c>
      <c r="G23" s="90">
        <v>0</v>
      </c>
      <c r="H23" s="90">
        <f t="shared" si="2"/>
        <v>0</v>
      </c>
      <c r="I23" s="90">
        <v>0</v>
      </c>
      <c r="J23" s="90">
        <v>0</v>
      </c>
      <c r="K23" s="90">
        <f t="shared" si="3"/>
        <v>0</v>
      </c>
      <c r="L23" s="90">
        <v>3</v>
      </c>
      <c r="M23" s="90">
        <v>0</v>
      </c>
      <c r="N23" s="90">
        <f t="shared" si="4"/>
        <v>3</v>
      </c>
      <c r="O23" s="90">
        <v>0</v>
      </c>
      <c r="P23" s="90">
        <v>2</v>
      </c>
      <c r="Q23" s="90">
        <f t="shared" si="5"/>
        <v>2</v>
      </c>
      <c r="R23" s="90">
        <v>1</v>
      </c>
      <c r="S23" s="90">
        <v>1</v>
      </c>
      <c r="T23" s="90">
        <f t="shared" si="6"/>
        <v>2</v>
      </c>
      <c r="U23" s="90">
        <v>0</v>
      </c>
      <c r="V23" s="90">
        <v>0</v>
      </c>
      <c r="W23" s="90">
        <f t="shared" si="7"/>
        <v>0</v>
      </c>
      <c r="X23" s="90"/>
      <c r="Y23" s="90"/>
      <c r="Z23" s="90">
        <f t="shared" si="8"/>
        <v>0</v>
      </c>
      <c r="AA23" s="90">
        <v>2</v>
      </c>
      <c r="AB23" s="90">
        <v>0</v>
      </c>
      <c r="AC23" s="90">
        <f t="shared" si="9"/>
        <v>2</v>
      </c>
      <c r="AD23" s="90">
        <f t="shared" si="10"/>
        <v>6</v>
      </c>
      <c r="AE23" s="90">
        <f t="shared" si="10"/>
        <v>3</v>
      </c>
      <c r="AF23" s="12"/>
      <c r="AG23" s="12"/>
      <c r="AH23" s="12"/>
      <c r="AI23" s="12"/>
      <c r="AJ23" s="12"/>
      <c r="AK23" s="12"/>
      <c r="AL23" s="12"/>
    </row>
    <row r="24" spans="1:38" ht="15" x14ac:dyDescent="0.2">
      <c r="B24" s="106" t="s">
        <v>70</v>
      </c>
      <c r="C24" s="90">
        <v>0</v>
      </c>
      <c r="D24" s="90">
        <v>0</v>
      </c>
      <c r="E24" s="90">
        <f t="shared" si="1"/>
        <v>0</v>
      </c>
      <c r="F24" s="90">
        <v>0</v>
      </c>
      <c r="G24" s="90">
        <v>0</v>
      </c>
      <c r="H24" s="90">
        <f t="shared" si="2"/>
        <v>0</v>
      </c>
      <c r="I24" s="90">
        <v>0</v>
      </c>
      <c r="J24" s="90">
        <v>0</v>
      </c>
      <c r="K24" s="90">
        <f t="shared" si="3"/>
        <v>0</v>
      </c>
      <c r="L24" s="90">
        <v>0</v>
      </c>
      <c r="M24" s="90">
        <v>0</v>
      </c>
      <c r="N24" s="90">
        <f t="shared" si="4"/>
        <v>0</v>
      </c>
      <c r="O24" s="90">
        <v>0</v>
      </c>
      <c r="P24" s="90">
        <v>0</v>
      </c>
      <c r="Q24" s="90">
        <f t="shared" si="5"/>
        <v>0</v>
      </c>
      <c r="R24" s="90">
        <v>0</v>
      </c>
      <c r="S24" s="90">
        <v>0</v>
      </c>
      <c r="T24" s="90">
        <f t="shared" si="6"/>
        <v>0</v>
      </c>
      <c r="U24" s="90">
        <v>0</v>
      </c>
      <c r="V24" s="90">
        <v>0</v>
      </c>
      <c r="W24" s="90">
        <f t="shared" si="7"/>
        <v>0</v>
      </c>
      <c r="X24" s="90"/>
      <c r="Y24" s="90"/>
      <c r="Z24" s="90">
        <f t="shared" si="8"/>
        <v>0</v>
      </c>
      <c r="AA24" s="90">
        <v>1</v>
      </c>
      <c r="AB24" s="90">
        <v>0</v>
      </c>
      <c r="AC24" s="90">
        <f t="shared" si="9"/>
        <v>1</v>
      </c>
      <c r="AD24" s="90">
        <f t="shared" si="10"/>
        <v>1</v>
      </c>
      <c r="AE24" s="90">
        <f t="shared" si="10"/>
        <v>0</v>
      </c>
      <c r="AF24" s="12"/>
      <c r="AG24" s="12"/>
      <c r="AH24" s="12"/>
      <c r="AI24" s="12"/>
      <c r="AJ24" s="12"/>
      <c r="AK24" s="12"/>
      <c r="AL24" s="12"/>
    </row>
    <row r="25" spans="1:38" ht="15" x14ac:dyDescent="0.2">
      <c r="B25" s="106" t="s">
        <v>71</v>
      </c>
      <c r="C25" s="90">
        <v>1</v>
      </c>
      <c r="D25" s="90">
        <v>0</v>
      </c>
      <c r="E25" s="90">
        <f t="shared" si="1"/>
        <v>1</v>
      </c>
      <c r="F25" s="90">
        <v>0</v>
      </c>
      <c r="G25" s="90">
        <v>0</v>
      </c>
      <c r="H25" s="90">
        <f t="shared" si="2"/>
        <v>0</v>
      </c>
      <c r="I25" s="90">
        <v>0</v>
      </c>
      <c r="J25" s="90">
        <v>0</v>
      </c>
      <c r="K25" s="90">
        <f t="shared" si="3"/>
        <v>0</v>
      </c>
      <c r="L25" s="90">
        <v>35</v>
      </c>
      <c r="M25" s="90">
        <v>0</v>
      </c>
      <c r="N25" s="90">
        <f t="shared" si="4"/>
        <v>35</v>
      </c>
      <c r="O25" s="90">
        <v>10</v>
      </c>
      <c r="P25" s="90">
        <v>1</v>
      </c>
      <c r="Q25" s="90">
        <f t="shared" si="5"/>
        <v>11</v>
      </c>
      <c r="R25" s="90">
        <v>52</v>
      </c>
      <c r="S25" s="90">
        <v>8</v>
      </c>
      <c r="T25" s="90">
        <f t="shared" si="6"/>
        <v>60</v>
      </c>
      <c r="U25" s="90">
        <v>0</v>
      </c>
      <c r="V25" s="90">
        <v>0</v>
      </c>
      <c r="W25" s="90">
        <f t="shared" si="7"/>
        <v>0</v>
      </c>
      <c r="X25" s="90"/>
      <c r="Y25" s="90"/>
      <c r="Z25" s="90">
        <f t="shared" si="8"/>
        <v>0</v>
      </c>
      <c r="AA25" s="90">
        <v>9</v>
      </c>
      <c r="AB25" s="90">
        <v>2</v>
      </c>
      <c r="AC25" s="90">
        <f t="shared" si="9"/>
        <v>11</v>
      </c>
      <c r="AD25" s="90">
        <f t="shared" si="10"/>
        <v>107</v>
      </c>
      <c r="AE25" s="90">
        <f t="shared" si="10"/>
        <v>11</v>
      </c>
      <c r="AF25" s="12"/>
      <c r="AG25" s="12"/>
      <c r="AH25" s="12"/>
      <c r="AI25" s="12"/>
      <c r="AJ25" s="12"/>
      <c r="AK25" s="12"/>
      <c r="AL25" s="12"/>
    </row>
    <row r="26" spans="1:38" ht="12.75" x14ac:dyDescent="0.2">
      <c r="AF26" s="12"/>
      <c r="AG26" s="12"/>
      <c r="AH26" s="12"/>
      <c r="AI26" s="12"/>
      <c r="AJ26" s="12"/>
      <c r="AK26" s="12"/>
      <c r="AL26" s="12"/>
    </row>
    <row r="27" spans="1:38" ht="31.5" x14ac:dyDescent="0.2">
      <c r="A27" s="48"/>
      <c r="B27" s="102" t="s">
        <v>72</v>
      </c>
      <c r="C27" s="103">
        <v>12</v>
      </c>
      <c r="AF27" s="12"/>
      <c r="AG27" s="12"/>
      <c r="AH27" s="12"/>
      <c r="AI27" s="12"/>
      <c r="AJ27" s="12"/>
      <c r="AK27" s="12"/>
      <c r="AL27" s="12"/>
    </row>
    <row r="28" spans="1:38" ht="31.5" x14ac:dyDescent="0.2">
      <c r="B28" s="102" t="s">
        <v>73</v>
      </c>
      <c r="C28" s="103">
        <v>6</v>
      </c>
      <c r="AF28" s="12"/>
      <c r="AG28" s="12"/>
      <c r="AH28" s="12"/>
      <c r="AI28" s="12"/>
      <c r="AJ28" s="12"/>
      <c r="AK28" s="12"/>
      <c r="AL28" s="12"/>
    </row>
    <row r="29" spans="1:38" ht="15.75" customHeight="1" x14ac:dyDescent="0.2">
      <c r="B29" s="102" t="s">
        <v>74</v>
      </c>
      <c r="C29" s="104">
        <f>C28/C27</f>
        <v>0.5</v>
      </c>
    </row>
    <row r="30" spans="1:38" ht="47.25" x14ac:dyDescent="0.2">
      <c r="B30" s="102" t="s">
        <v>75</v>
      </c>
      <c r="C30" s="103">
        <v>12</v>
      </c>
    </row>
    <row r="31" spans="1:38" ht="47.25" x14ac:dyDescent="0.2">
      <c r="A31" s="48"/>
      <c r="B31" s="102" t="s">
        <v>76</v>
      </c>
      <c r="C31" s="103">
        <v>6</v>
      </c>
    </row>
    <row r="32" spans="1:38" ht="15.75" customHeight="1" x14ac:dyDescent="0.2">
      <c r="B32" s="102" t="s">
        <v>74</v>
      </c>
      <c r="C32" s="104">
        <f>C31/C30</f>
        <v>0.5</v>
      </c>
    </row>
    <row r="33" spans="1:3" ht="15.75" customHeight="1" x14ac:dyDescent="0.2">
      <c r="B33" s="105"/>
      <c r="C33" s="101"/>
    </row>
    <row r="34" spans="1:3" ht="54" customHeight="1" x14ac:dyDescent="0.2">
      <c r="A34" s="48"/>
      <c r="B34" s="102" t="s">
        <v>77</v>
      </c>
      <c r="C34" s="103">
        <v>24</v>
      </c>
    </row>
    <row r="35" spans="1:3" ht="62.25" customHeight="1" x14ac:dyDescent="0.2">
      <c r="B35" s="102" t="s">
        <v>78</v>
      </c>
      <c r="C35" s="103">
        <v>266</v>
      </c>
    </row>
    <row r="36" spans="1:3" ht="15.75" customHeight="1" x14ac:dyDescent="0.2">
      <c r="B36" s="102" t="s">
        <v>74</v>
      </c>
      <c r="C36" s="104">
        <f>C34/C35</f>
        <v>9.0225563909774431E-2</v>
      </c>
    </row>
  </sheetData>
  <mergeCells count="22">
    <mergeCell ref="AA12:AC12"/>
    <mergeCell ref="AD12:AE12"/>
    <mergeCell ref="B12:B13"/>
    <mergeCell ref="C12:E12"/>
    <mergeCell ref="F12:H12"/>
    <mergeCell ref="I12:K12"/>
    <mergeCell ref="L12:N12"/>
    <mergeCell ref="O12:Q12"/>
    <mergeCell ref="R12:T12"/>
    <mergeCell ref="U12:W12"/>
    <mergeCell ref="X12:Z12"/>
    <mergeCell ref="AA3:AC3"/>
    <mergeCell ref="AD3:AE3"/>
    <mergeCell ref="B3:B4"/>
    <mergeCell ref="C3:E3"/>
    <mergeCell ref="F3:H3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17"/>
  <sheetViews>
    <sheetView showGridLines="0" topLeftCell="G7" workbookViewId="0">
      <selection activeCell="H15" sqref="H13:R15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2" style="10" customWidth="1"/>
    <col min="3" max="14" width="14" style="10" customWidth="1"/>
    <col min="15" max="16384" width="12.5703125" style="10"/>
  </cols>
  <sheetData>
    <row r="1" spans="1:18" ht="12.75" x14ac:dyDescent="0.2">
      <c r="A1" s="49"/>
      <c r="B1" s="48"/>
    </row>
    <row r="2" spans="1:18" ht="12.75" x14ac:dyDescent="0.2">
      <c r="A2" s="9"/>
    </row>
    <row r="3" spans="1:18" x14ac:dyDescent="0.25">
      <c r="A3" s="9"/>
      <c r="B3" s="91" t="s">
        <v>79</v>
      </c>
    </row>
    <row r="4" spans="1:18" ht="12.75" x14ac:dyDescent="0.2">
      <c r="A4" s="9"/>
      <c r="B4" s="9"/>
    </row>
    <row r="5" spans="1:18" ht="24.75" customHeight="1" x14ac:dyDescent="0.25">
      <c r="B5" s="275" t="s">
        <v>419</v>
      </c>
      <c r="C5" s="274" t="s">
        <v>80</v>
      </c>
      <c r="D5" s="263"/>
      <c r="E5" s="263"/>
      <c r="F5" s="263"/>
      <c r="G5" s="274" t="s">
        <v>81</v>
      </c>
      <c r="H5" s="263"/>
      <c r="I5" s="263"/>
      <c r="J5" s="263"/>
      <c r="K5" s="274" t="s">
        <v>82</v>
      </c>
      <c r="L5" s="263"/>
      <c r="M5" s="263"/>
      <c r="N5" s="263"/>
      <c r="O5" s="274" t="s">
        <v>83</v>
      </c>
      <c r="P5" s="263"/>
      <c r="Q5" s="263"/>
      <c r="R5" s="263"/>
    </row>
    <row r="6" spans="1:18" ht="24.75" customHeight="1" x14ac:dyDescent="0.25">
      <c r="B6" s="275"/>
      <c r="C6" s="272" t="s">
        <v>3</v>
      </c>
      <c r="D6" s="273"/>
      <c r="E6" s="272" t="s">
        <v>2</v>
      </c>
      <c r="F6" s="273"/>
      <c r="G6" s="272" t="s">
        <v>3</v>
      </c>
      <c r="H6" s="273"/>
      <c r="I6" s="272" t="s">
        <v>2</v>
      </c>
      <c r="J6" s="273"/>
      <c r="K6" s="272" t="s">
        <v>3</v>
      </c>
      <c r="L6" s="273"/>
      <c r="M6" s="272" t="s">
        <v>2</v>
      </c>
      <c r="N6" s="273"/>
      <c r="O6" s="272" t="s">
        <v>3</v>
      </c>
      <c r="P6" s="273"/>
      <c r="Q6" s="272" t="s">
        <v>2</v>
      </c>
      <c r="R6" s="273"/>
    </row>
    <row r="7" spans="1:18" ht="24.75" customHeight="1" x14ac:dyDescent="0.2">
      <c r="B7" s="275"/>
      <c r="C7" s="110" t="s">
        <v>84</v>
      </c>
      <c r="D7" s="110" t="s">
        <v>74</v>
      </c>
      <c r="E7" s="110" t="s">
        <v>84</v>
      </c>
      <c r="F7" s="110" t="s">
        <v>74</v>
      </c>
      <c r="G7" s="110" t="s">
        <v>84</v>
      </c>
      <c r="H7" s="110" t="s">
        <v>74</v>
      </c>
      <c r="I7" s="110" t="s">
        <v>84</v>
      </c>
      <c r="J7" s="110" t="s">
        <v>74</v>
      </c>
      <c r="K7" s="110" t="s">
        <v>84</v>
      </c>
      <c r="L7" s="110" t="s">
        <v>74</v>
      </c>
      <c r="M7" s="110" t="s">
        <v>84</v>
      </c>
      <c r="N7" s="110" t="s">
        <v>74</v>
      </c>
      <c r="O7" s="110" t="s">
        <v>84</v>
      </c>
      <c r="P7" s="110" t="s">
        <v>74</v>
      </c>
      <c r="Q7" s="110" t="s">
        <v>84</v>
      </c>
      <c r="R7" s="110" t="s">
        <v>74</v>
      </c>
    </row>
    <row r="8" spans="1:18" ht="30" customHeight="1" x14ac:dyDescent="0.2">
      <c r="B8" s="69" t="s">
        <v>31</v>
      </c>
      <c r="C8" s="111">
        <v>22</v>
      </c>
      <c r="D8" s="83">
        <f t="shared" ref="D8:D14" si="0">C8/(C8+E8)</f>
        <v>0.88</v>
      </c>
      <c r="E8" s="111">
        <v>3</v>
      </c>
      <c r="F8" s="83">
        <f t="shared" ref="F8:F14" si="1">E8/(C8+E8)</f>
        <v>0.12</v>
      </c>
      <c r="G8" s="111">
        <v>20</v>
      </c>
      <c r="H8" s="83">
        <f t="shared" ref="H8:H14" si="2">G8/(G8+I8)</f>
        <v>0.7407407407407407</v>
      </c>
      <c r="I8" s="111">
        <v>7</v>
      </c>
      <c r="J8" s="83">
        <f t="shared" ref="J8:J14" si="3">I8/(G8+I8)</f>
        <v>0.25925925925925924</v>
      </c>
      <c r="K8" s="111">
        <v>8</v>
      </c>
      <c r="L8" s="83">
        <f t="shared" ref="L8:L14" si="4">K8/(K8+M8)</f>
        <v>0.88888888888888884</v>
      </c>
      <c r="M8" s="111">
        <v>1</v>
      </c>
      <c r="N8" s="83">
        <f t="shared" ref="N8:N14" si="5">M8/(K8+M8)</f>
        <v>0.1111111111111111</v>
      </c>
      <c r="O8" s="111">
        <v>10</v>
      </c>
      <c r="P8" s="83">
        <f t="shared" ref="P8:P14" si="6">O8/(O8+Q8)</f>
        <v>0.83333333333333337</v>
      </c>
      <c r="Q8" s="111">
        <v>2</v>
      </c>
      <c r="R8" s="83">
        <f t="shared" ref="R8:R14" si="7">Q8/(O8+Q8)</f>
        <v>0.16666666666666666</v>
      </c>
    </row>
    <row r="9" spans="1:18" ht="30" customHeight="1" x14ac:dyDescent="0.2">
      <c r="B9" s="69" t="s">
        <v>85</v>
      </c>
      <c r="C9" s="111">
        <v>33</v>
      </c>
      <c r="D9" s="83">
        <f t="shared" si="0"/>
        <v>0.80487804878048785</v>
      </c>
      <c r="E9" s="111">
        <v>8</v>
      </c>
      <c r="F9" s="83">
        <f t="shared" si="1"/>
        <v>0.1951219512195122</v>
      </c>
      <c r="G9" s="111">
        <v>35</v>
      </c>
      <c r="H9" s="83">
        <f t="shared" si="2"/>
        <v>0.76086956521739135</v>
      </c>
      <c r="I9" s="111">
        <v>11</v>
      </c>
      <c r="J9" s="83">
        <f t="shared" si="3"/>
        <v>0.2391304347826087</v>
      </c>
      <c r="K9" s="111">
        <v>42</v>
      </c>
      <c r="L9" s="83">
        <f t="shared" si="4"/>
        <v>0.77777777777777779</v>
      </c>
      <c r="M9" s="111">
        <v>12</v>
      </c>
      <c r="N9" s="83">
        <f t="shared" si="5"/>
        <v>0.22222222222222221</v>
      </c>
      <c r="O9" s="111">
        <v>53</v>
      </c>
      <c r="P9" s="83">
        <f t="shared" si="6"/>
        <v>0.85483870967741937</v>
      </c>
      <c r="Q9" s="111">
        <v>9</v>
      </c>
      <c r="R9" s="83">
        <f t="shared" si="7"/>
        <v>0.14516129032258066</v>
      </c>
    </row>
    <row r="10" spans="1:18" ht="30" customHeight="1" x14ac:dyDescent="0.2">
      <c r="B10" s="69" t="s">
        <v>86</v>
      </c>
      <c r="C10" s="111">
        <v>67</v>
      </c>
      <c r="D10" s="83">
        <f t="shared" si="0"/>
        <v>0.80722891566265065</v>
      </c>
      <c r="E10" s="111">
        <v>16</v>
      </c>
      <c r="F10" s="83">
        <f t="shared" si="1"/>
        <v>0.19277108433734941</v>
      </c>
      <c r="G10" s="111">
        <v>78</v>
      </c>
      <c r="H10" s="83">
        <f t="shared" si="2"/>
        <v>0.82105263157894737</v>
      </c>
      <c r="I10" s="111">
        <v>17</v>
      </c>
      <c r="J10" s="83">
        <f t="shared" si="3"/>
        <v>0.17894736842105263</v>
      </c>
      <c r="K10" s="111">
        <v>74</v>
      </c>
      <c r="L10" s="83">
        <f t="shared" si="4"/>
        <v>0.81318681318681318</v>
      </c>
      <c r="M10" s="111">
        <v>17</v>
      </c>
      <c r="N10" s="83">
        <f t="shared" si="5"/>
        <v>0.18681318681318682</v>
      </c>
      <c r="O10" s="111">
        <v>74</v>
      </c>
      <c r="P10" s="83">
        <f t="shared" si="6"/>
        <v>0.77894736842105261</v>
      </c>
      <c r="Q10" s="111">
        <v>21</v>
      </c>
      <c r="R10" s="83">
        <f t="shared" si="7"/>
        <v>0.22105263157894736</v>
      </c>
    </row>
    <row r="11" spans="1:18" ht="30" customHeight="1" x14ac:dyDescent="0.2">
      <c r="B11" s="69" t="s">
        <v>87</v>
      </c>
      <c r="C11" s="111">
        <v>303</v>
      </c>
      <c r="D11" s="83">
        <f t="shared" si="0"/>
        <v>0.98697068403908794</v>
      </c>
      <c r="E11" s="111">
        <v>4</v>
      </c>
      <c r="F11" s="83">
        <f t="shared" si="1"/>
        <v>1.3029315960912053E-2</v>
      </c>
      <c r="G11" s="111">
        <v>400</v>
      </c>
      <c r="H11" s="83">
        <f t="shared" si="2"/>
        <v>0.99009900990099009</v>
      </c>
      <c r="I11" s="111">
        <v>4</v>
      </c>
      <c r="J11" s="83">
        <f t="shared" si="3"/>
        <v>9.9009900990099011E-3</v>
      </c>
      <c r="K11" s="111">
        <v>400</v>
      </c>
      <c r="L11" s="83">
        <f t="shared" si="4"/>
        <v>0.99009900990099009</v>
      </c>
      <c r="M11" s="111">
        <v>4</v>
      </c>
      <c r="N11" s="83">
        <f t="shared" si="5"/>
        <v>9.9009900990099011E-3</v>
      </c>
      <c r="O11" s="111">
        <v>401</v>
      </c>
      <c r="P11" s="83">
        <f t="shared" si="6"/>
        <v>0.99012345679012348</v>
      </c>
      <c r="Q11" s="111">
        <v>4</v>
      </c>
      <c r="R11" s="83">
        <f t="shared" si="7"/>
        <v>9.876543209876543E-3</v>
      </c>
    </row>
    <row r="12" spans="1:18" ht="30" customHeight="1" x14ac:dyDescent="0.2">
      <c r="B12" s="69" t="s">
        <v>35</v>
      </c>
      <c r="C12" s="111">
        <v>155</v>
      </c>
      <c r="D12" s="83">
        <f t="shared" si="0"/>
        <v>0.91176470588235292</v>
      </c>
      <c r="E12" s="111">
        <v>15</v>
      </c>
      <c r="F12" s="83">
        <f t="shared" si="1"/>
        <v>8.8235294117647065E-2</v>
      </c>
      <c r="G12" s="111">
        <v>223</v>
      </c>
      <c r="H12" s="83">
        <f t="shared" si="2"/>
        <v>0.92148760330578516</v>
      </c>
      <c r="I12" s="111">
        <v>19</v>
      </c>
      <c r="J12" s="83">
        <f t="shared" si="3"/>
        <v>7.8512396694214878E-2</v>
      </c>
      <c r="K12" s="111">
        <v>230</v>
      </c>
      <c r="L12" s="83">
        <f t="shared" si="4"/>
        <v>0.90551181102362199</v>
      </c>
      <c r="M12" s="111">
        <v>24</v>
      </c>
      <c r="N12" s="83">
        <f t="shared" si="5"/>
        <v>9.4488188976377951E-2</v>
      </c>
      <c r="O12" s="111">
        <v>231</v>
      </c>
      <c r="P12" s="83">
        <f t="shared" si="6"/>
        <v>0.89534883720930236</v>
      </c>
      <c r="Q12" s="111">
        <v>27</v>
      </c>
      <c r="R12" s="83">
        <f t="shared" si="7"/>
        <v>0.10465116279069768</v>
      </c>
    </row>
    <row r="13" spans="1:18" ht="30" customHeight="1" x14ac:dyDescent="0.2">
      <c r="B13" s="69" t="s">
        <v>36</v>
      </c>
      <c r="C13" s="111">
        <v>442</v>
      </c>
      <c r="D13" s="83">
        <f t="shared" si="0"/>
        <v>0.69716088328075709</v>
      </c>
      <c r="E13" s="111">
        <v>192</v>
      </c>
      <c r="F13" s="83">
        <f t="shared" si="1"/>
        <v>0.30283911671924291</v>
      </c>
      <c r="G13" s="111">
        <v>505</v>
      </c>
      <c r="H13" s="83">
        <f t="shared" si="2"/>
        <v>0.70728291316526615</v>
      </c>
      <c r="I13" s="111">
        <v>209</v>
      </c>
      <c r="J13" s="83">
        <f t="shared" si="3"/>
        <v>0.29271708683473391</v>
      </c>
      <c r="K13" s="111">
        <v>541</v>
      </c>
      <c r="L13" s="83">
        <f t="shared" si="4"/>
        <v>0.72133333333333338</v>
      </c>
      <c r="M13" s="111">
        <v>209</v>
      </c>
      <c r="N13" s="83">
        <f t="shared" si="5"/>
        <v>0.27866666666666667</v>
      </c>
      <c r="O13" s="111">
        <v>551</v>
      </c>
      <c r="P13" s="83">
        <f t="shared" si="6"/>
        <v>0.72499999999999998</v>
      </c>
      <c r="Q13" s="111">
        <v>209</v>
      </c>
      <c r="R13" s="83">
        <f t="shared" si="7"/>
        <v>0.27500000000000002</v>
      </c>
    </row>
    <row r="14" spans="1:18" ht="30" customHeight="1" x14ac:dyDescent="0.2">
      <c r="B14" s="69" t="s">
        <v>88</v>
      </c>
      <c r="C14" s="111">
        <v>18</v>
      </c>
      <c r="D14" s="83">
        <f t="shared" si="0"/>
        <v>0.46153846153846156</v>
      </c>
      <c r="E14" s="111">
        <v>21</v>
      </c>
      <c r="F14" s="83">
        <f t="shared" si="1"/>
        <v>0.53846153846153844</v>
      </c>
      <c r="G14" s="111">
        <v>21</v>
      </c>
      <c r="H14" s="83">
        <f t="shared" si="2"/>
        <v>0.45652173913043476</v>
      </c>
      <c r="I14" s="111">
        <v>25</v>
      </c>
      <c r="J14" s="83">
        <f t="shared" si="3"/>
        <v>0.54347826086956519</v>
      </c>
      <c r="K14" s="111">
        <v>20</v>
      </c>
      <c r="L14" s="83">
        <f t="shared" si="4"/>
        <v>0.43478260869565216</v>
      </c>
      <c r="M14" s="111">
        <v>26</v>
      </c>
      <c r="N14" s="83">
        <f t="shared" si="5"/>
        <v>0.56521739130434778</v>
      </c>
      <c r="O14" s="111">
        <v>17</v>
      </c>
      <c r="P14" s="83">
        <f t="shared" si="6"/>
        <v>0.41463414634146339</v>
      </c>
      <c r="Q14" s="111">
        <v>24</v>
      </c>
      <c r="R14" s="83">
        <f t="shared" si="7"/>
        <v>0.58536585365853655</v>
      </c>
    </row>
    <row r="15" spans="1:18" ht="30" customHeight="1" x14ac:dyDescent="0.2">
      <c r="B15" s="69" t="s">
        <v>38</v>
      </c>
      <c r="C15" s="111">
        <v>0</v>
      </c>
      <c r="D15" s="83"/>
      <c r="E15" s="111"/>
      <c r="F15" s="83"/>
      <c r="G15" s="111"/>
      <c r="H15" s="83"/>
      <c r="I15" s="111"/>
      <c r="J15" s="83"/>
      <c r="K15" s="111"/>
      <c r="L15" s="83"/>
      <c r="M15" s="111"/>
      <c r="N15" s="83"/>
      <c r="O15" s="111"/>
      <c r="P15" s="83"/>
      <c r="Q15" s="111"/>
      <c r="R15" s="83"/>
    </row>
    <row r="16" spans="1:18" ht="30" customHeight="1" x14ac:dyDescent="0.2">
      <c r="B16" s="69" t="s">
        <v>39</v>
      </c>
      <c r="C16" s="111">
        <v>290</v>
      </c>
      <c r="D16" s="83">
        <f>C16/(C16+E16)</f>
        <v>0.68075117370892024</v>
      </c>
      <c r="E16" s="111">
        <v>136</v>
      </c>
      <c r="F16" s="83">
        <f>E16/(C16+E16)</f>
        <v>0.31924882629107981</v>
      </c>
      <c r="G16" s="111">
        <v>352</v>
      </c>
      <c r="H16" s="83">
        <f>G16/(G16+I16)</f>
        <v>0.69155206286836934</v>
      </c>
      <c r="I16" s="111">
        <v>157</v>
      </c>
      <c r="J16" s="83">
        <f>I16/(G16+I16)</f>
        <v>0.30844793713163066</v>
      </c>
      <c r="K16" s="111">
        <v>366</v>
      </c>
      <c r="L16" s="83">
        <f>K16/(K16+M16)</f>
        <v>0.69714285714285718</v>
      </c>
      <c r="M16" s="111">
        <v>159</v>
      </c>
      <c r="N16" s="83">
        <f>M16/(K16+M16)</f>
        <v>0.30285714285714288</v>
      </c>
      <c r="O16" s="111">
        <v>381</v>
      </c>
      <c r="P16" s="83">
        <f>O16/(O16+Q16)</f>
        <v>0.70295202952029523</v>
      </c>
      <c r="Q16" s="111">
        <v>161</v>
      </c>
      <c r="R16" s="83">
        <f>Q16/(O16+Q16)</f>
        <v>0.29704797047970477</v>
      </c>
    </row>
    <row r="17" spans="2:18" ht="15" x14ac:dyDescent="0.25">
      <c r="B17" s="92" t="s">
        <v>4</v>
      </c>
      <c r="C17" s="270">
        <f>SUM(C8:C16)+SUM(E8:E16)</f>
        <v>1725</v>
      </c>
      <c r="D17" s="271"/>
      <c r="E17" s="271"/>
      <c r="F17" s="271"/>
      <c r="G17" s="270">
        <f>SUM(G8:G16)+SUM(I8:I16)</f>
        <v>2083</v>
      </c>
      <c r="H17" s="271"/>
      <c r="I17" s="271"/>
      <c r="J17" s="271"/>
      <c r="K17" s="270">
        <f>SUM(K8:K16)+SUM(M8:M16)</f>
        <v>2133</v>
      </c>
      <c r="L17" s="271"/>
      <c r="M17" s="271"/>
      <c r="N17" s="271"/>
      <c r="O17" s="270">
        <f>SUM(O8:O16)+SUM(Q8:Q16)</f>
        <v>2175</v>
      </c>
      <c r="P17" s="271"/>
      <c r="Q17" s="271"/>
      <c r="R17" s="271"/>
    </row>
  </sheetData>
  <mergeCells count="17">
    <mergeCell ref="B5:B7"/>
    <mergeCell ref="C17:F17"/>
    <mergeCell ref="G17:J17"/>
    <mergeCell ref="K17:N17"/>
    <mergeCell ref="O17:R17"/>
    <mergeCell ref="M6:N6"/>
    <mergeCell ref="O6:P6"/>
    <mergeCell ref="C5:F5"/>
    <mergeCell ref="G5:J5"/>
    <mergeCell ref="K5:N5"/>
    <mergeCell ref="O5:R5"/>
    <mergeCell ref="C6:D6"/>
    <mergeCell ref="E6:F6"/>
    <mergeCell ref="G6:H6"/>
    <mergeCell ref="Q6:R6"/>
    <mergeCell ref="I6:J6"/>
    <mergeCell ref="K6:L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N31"/>
  <sheetViews>
    <sheetView showGridLines="0" topLeftCell="E10" workbookViewId="0">
      <selection activeCell="O30" sqref="O30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2.85546875" style="10" customWidth="1"/>
    <col min="3" max="14" width="14" style="10" customWidth="1"/>
    <col min="15" max="16384" width="12.5703125" style="10"/>
  </cols>
  <sheetData>
    <row r="1" spans="1:14" ht="12.75" x14ac:dyDescent="0.2">
      <c r="A1" s="49"/>
      <c r="B1" s="48"/>
    </row>
    <row r="2" spans="1:14" ht="12.75" x14ac:dyDescent="0.2">
      <c r="A2" s="9"/>
    </row>
    <row r="3" spans="1:14" x14ac:dyDescent="0.25">
      <c r="A3" s="9"/>
      <c r="B3" s="91" t="s">
        <v>89</v>
      </c>
    </row>
    <row r="4" spans="1:14" ht="12.75" x14ac:dyDescent="0.2">
      <c r="A4" s="9"/>
      <c r="B4" s="9"/>
    </row>
    <row r="5" spans="1:14" ht="24.75" customHeight="1" x14ac:dyDescent="0.25">
      <c r="B5" s="275" t="s">
        <v>419</v>
      </c>
      <c r="C5" s="274" t="s">
        <v>80</v>
      </c>
      <c r="D5" s="263"/>
      <c r="E5" s="263"/>
      <c r="F5" s="274" t="s">
        <v>81</v>
      </c>
      <c r="G5" s="263"/>
      <c r="H5" s="263"/>
      <c r="I5" s="274" t="s">
        <v>82</v>
      </c>
      <c r="J5" s="263"/>
      <c r="K5" s="263"/>
      <c r="L5" s="274" t="s">
        <v>83</v>
      </c>
      <c r="M5" s="263"/>
      <c r="N5" s="263"/>
    </row>
    <row r="6" spans="1:14" ht="31.5" x14ac:dyDescent="0.2">
      <c r="B6" s="275"/>
      <c r="C6" s="114" t="s">
        <v>3</v>
      </c>
      <c r="D6" s="114" t="s">
        <v>2</v>
      </c>
      <c r="E6" s="114" t="s">
        <v>90</v>
      </c>
      <c r="F6" s="114" t="s">
        <v>3</v>
      </c>
      <c r="G6" s="114" t="s">
        <v>2</v>
      </c>
      <c r="H6" s="114" t="s">
        <v>90</v>
      </c>
      <c r="I6" s="114" t="s">
        <v>3</v>
      </c>
      <c r="J6" s="114" t="s">
        <v>2</v>
      </c>
      <c r="K6" s="114" t="s">
        <v>90</v>
      </c>
      <c r="L6" s="114" t="s">
        <v>3</v>
      </c>
      <c r="M6" s="114" t="s">
        <v>2</v>
      </c>
      <c r="N6" s="114" t="s">
        <v>90</v>
      </c>
    </row>
    <row r="7" spans="1:14" ht="30" customHeight="1" x14ac:dyDescent="0.2">
      <c r="B7" s="156" t="s">
        <v>31</v>
      </c>
      <c r="C7" s="143">
        <v>0</v>
      </c>
      <c r="D7" s="143">
        <v>0</v>
      </c>
      <c r="E7" s="143">
        <f t="shared" ref="E7:E15" si="0">C7+D7</f>
        <v>0</v>
      </c>
      <c r="F7" s="143">
        <v>0</v>
      </c>
      <c r="G7" s="143">
        <v>0</v>
      </c>
      <c r="H7" s="143">
        <f t="shared" ref="H7:H15" si="1">F7+G7</f>
        <v>0</v>
      </c>
      <c r="I7" s="143">
        <v>0</v>
      </c>
      <c r="J7" s="143">
        <v>0</v>
      </c>
      <c r="K7" s="143">
        <f t="shared" ref="K7:K15" si="2">I7+J7</f>
        <v>0</v>
      </c>
      <c r="L7" s="143">
        <v>0</v>
      </c>
      <c r="M7" s="143">
        <v>0</v>
      </c>
      <c r="N7" s="143">
        <f t="shared" ref="N7:N15" si="3">L7+M7</f>
        <v>0</v>
      </c>
    </row>
    <row r="8" spans="1:14" ht="30" customHeight="1" x14ac:dyDescent="0.2">
      <c r="B8" s="156" t="s">
        <v>85</v>
      </c>
      <c r="C8" s="143">
        <v>1</v>
      </c>
      <c r="D8" s="143">
        <v>0</v>
      </c>
      <c r="E8" s="143">
        <f t="shared" si="0"/>
        <v>1</v>
      </c>
      <c r="F8" s="143">
        <v>1</v>
      </c>
      <c r="G8" s="143">
        <v>0</v>
      </c>
      <c r="H8" s="143">
        <f t="shared" si="1"/>
        <v>1</v>
      </c>
      <c r="I8" s="143">
        <v>1</v>
      </c>
      <c r="J8" s="143">
        <v>0</v>
      </c>
      <c r="K8" s="143">
        <f t="shared" si="2"/>
        <v>1</v>
      </c>
      <c r="L8" s="143">
        <v>1</v>
      </c>
      <c r="M8" s="143">
        <v>0</v>
      </c>
      <c r="N8" s="143">
        <f t="shared" si="3"/>
        <v>1</v>
      </c>
    </row>
    <row r="9" spans="1:14" ht="30" customHeight="1" x14ac:dyDescent="0.2">
      <c r="B9" s="156" t="s">
        <v>86</v>
      </c>
      <c r="C9" s="143">
        <v>1</v>
      </c>
      <c r="D9" s="143">
        <v>0</v>
      </c>
      <c r="E9" s="143">
        <f t="shared" si="0"/>
        <v>1</v>
      </c>
      <c r="F9" s="143">
        <v>2</v>
      </c>
      <c r="G9" s="143">
        <v>0</v>
      </c>
      <c r="H9" s="143">
        <f t="shared" si="1"/>
        <v>2</v>
      </c>
      <c r="I9" s="143">
        <v>2</v>
      </c>
      <c r="J9" s="143">
        <v>0</v>
      </c>
      <c r="K9" s="143">
        <f t="shared" si="2"/>
        <v>2</v>
      </c>
      <c r="L9" s="143">
        <v>2</v>
      </c>
      <c r="M9" s="143">
        <v>0</v>
      </c>
      <c r="N9" s="143">
        <f t="shared" si="3"/>
        <v>2</v>
      </c>
    </row>
    <row r="10" spans="1:14" ht="30" customHeight="1" x14ac:dyDescent="0.2">
      <c r="B10" s="156" t="s">
        <v>87</v>
      </c>
      <c r="C10" s="143">
        <v>3</v>
      </c>
      <c r="D10" s="143">
        <v>0</v>
      </c>
      <c r="E10" s="143">
        <f t="shared" si="0"/>
        <v>3</v>
      </c>
      <c r="F10" s="143">
        <v>6</v>
      </c>
      <c r="G10" s="143">
        <v>0</v>
      </c>
      <c r="H10" s="143">
        <f t="shared" si="1"/>
        <v>6</v>
      </c>
      <c r="I10" s="143">
        <v>3</v>
      </c>
      <c r="J10" s="143">
        <v>0</v>
      </c>
      <c r="K10" s="143">
        <f t="shared" si="2"/>
        <v>3</v>
      </c>
      <c r="L10" s="143">
        <v>3</v>
      </c>
      <c r="M10" s="143">
        <v>0</v>
      </c>
      <c r="N10" s="143">
        <f t="shared" si="3"/>
        <v>3</v>
      </c>
    </row>
    <row r="11" spans="1:14" ht="30" customHeight="1" x14ac:dyDescent="0.2">
      <c r="B11" s="156" t="s">
        <v>35</v>
      </c>
      <c r="C11" s="143">
        <v>6</v>
      </c>
      <c r="D11" s="143">
        <v>1</v>
      </c>
      <c r="E11" s="143">
        <f t="shared" si="0"/>
        <v>7</v>
      </c>
      <c r="F11" s="143">
        <v>7</v>
      </c>
      <c r="G11" s="143">
        <v>2</v>
      </c>
      <c r="H11" s="143">
        <f t="shared" si="1"/>
        <v>9</v>
      </c>
      <c r="I11" s="143">
        <v>3</v>
      </c>
      <c r="J11" s="143">
        <v>1</v>
      </c>
      <c r="K11" s="143">
        <f t="shared" si="2"/>
        <v>4</v>
      </c>
      <c r="L11" s="143">
        <v>4</v>
      </c>
      <c r="M11" s="143">
        <v>1</v>
      </c>
      <c r="N11" s="143">
        <f t="shared" si="3"/>
        <v>5</v>
      </c>
    </row>
    <row r="12" spans="1:14" ht="30" customHeight="1" x14ac:dyDescent="0.2">
      <c r="B12" s="156" t="s">
        <v>36</v>
      </c>
      <c r="C12" s="143">
        <v>0</v>
      </c>
      <c r="D12" s="143">
        <v>0</v>
      </c>
      <c r="E12" s="143">
        <f t="shared" si="0"/>
        <v>0</v>
      </c>
      <c r="F12" s="143">
        <v>0</v>
      </c>
      <c r="G12" s="143">
        <v>0</v>
      </c>
      <c r="H12" s="143">
        <f t="shared" si="1"/>
        <v>0</v>
      </c>
      <c r="I12" s="143">
        <v>6</v>
      </c>
      <c r="J12" s="143">
        <v>3</v>
      </c>
      <c r="K12" s="143">
        <f t="shared" si="2"/>
        <v>9</v>
      </c>
      <c r="L12" s="143">
        <v>0</v>
      </c>
      <c r="M12" s="143">
        <v>0</v>
      </c>
      <c r="N12" s="143">
        <f t="shared" si="3"/>
        <v>0</v>
      </c>
    </row>
    <row r="13" spans="1:14" ht="30" customHeight="1" x14ac:dyDescent="0.2">
      <c r="B13" s="156" t="s">
        <v>88</v>
      </c>
      <c r="C13" s="143">
        <v>1</v>
      </c>
      <c r="D13" s="143">
        <v>2</v>
      </c>
      <c r="E13" s="143">
        <f t="shared" si="0"/>
        <v>3</v>
      </c>
      <c r="F13" s="143">
        <v>1</v>
      </c>
      <c r="G13" s="143">
        <v>1</v>
      </c>
      <c r="H13" s="143">
        <f t="shared" si="1"/>
        <v>2</v>
      </c>
      <c r="I13" s="143">
        <v>0</v>
      </c>
      <c r="J13" s="143">
        <v>0</v>
      </c>
      <c r="K13" s="143">
        <f t="shared" si="2"/>
        <v>0</v>
      </c>
      <c r="L13" s="143">
        <v>0</v>
      </c>
      <c r="M13" s="143">
        <v>1</v>
      </c>
      <c r="N13" s="143">
        <f t="shared" si="3"/>
        <v>1</v>
      </c>
    </row>
    <row r="14" spans="1:14" ht="29.25" customHeight="1" x14ac:dyDescent="0.2">
      <c r="B14" s="156" t="s">
        <v>38</v>
      </c>
      <c r="C14" s="143">
        <v>0</v>
      </c>
      <c r="D14" s="143">
        <v>0</v>
      </c>
      <c r="E14" s="143">
        <f t="shared" si="0"/>
        <v>0</v>
      </c>
      <c r="F14" s="143">
        <v>0</v>
      </c>
      <c r="G14" s="143">
        <v>0</v>
      </c>
      <c r="H14" s="143">
        <f t="shared" si="1"/>
        <v>0</v>
      </c>
      <c r="I14" s="143">
        <v>0</v>
      </c>
      <c r="J14" s="143">
        <v>0</v>
      </c>
      <c r="K14" s="143">
        <f t="shared" si="2"/>
        <v>0</v>
      </c>
      <c r="L14" s="143">
        <v>0</v>
      </c>
      <c r="M14" s="143">
        <v>0</v>
      </c>
      <c r="N14" s="143">
        <f t="shared" si="3"/>
        <v>0</v>
      </c>
    </row>
    <row r="15" spans="1:14" ht="29.25" customHeight="1" x14ac:dyDescent="0.2">
      <c r="B15" s="156" t="s">
        <v>39</v>
      </c>
      <c r="C15" s="143">
        <v>5</v>
      </c>
      <c r="D15" s="143">
        <v>4</v>
      </c>
      <c r="E15" s="143">
        <f t="shared" si="0"/>
        <v>9</v>
      </c>
      <c r="F15" s="143">
        <v>7</v>
      </c>
      <c r="G15" s="143">
        <v>7</v>
      </c>
      <c r="H15" s="143">
        <f t="shared" si="1"/>
        <v>14</v>
      </c>
      <c r="I15" s="143">
        <v>6</v>
      </c>
      <c r="J15" s="143">
        <v>5</v>
      </c>
      <c r="K15" s="143">
        <f t="shared" si="2"/>
        <v>11</v>
      </c>
      <c r="L15" s="143">
        <v>6</v>
      </c>
      <c r="M15" s="143">
        <v>7</v>
      </c>
      <c r="N15" s="143">
        <f t="shared" si="3"/>
        <v>13</v>
      </c>
    </row>
    <row r="16" spans="1:14" ht="29.25" customHeight="1" x14ac:dyDescent="0.2">
      <c r="B16" s="92" t="s">
        <v>4</v>
      </c>
      <c r="C16" s="112">
        <f t="shared" ref="C16:N16" si="4">SUM(C7:C15)</f>
        <v>17</v>
      </c>
      <c r="D16" s="112">
        <f t="shared" si="4"/>
        <v>7</v>
      </c>
      <c r="E16" s="112">
        <f t="shared" si="4"/>
        <v>24</v>
      </c>
      <c r="F16" s="112">
        <f t="shared" si="4"/>
        <v>24</v>
      </c>
      <c r="G16" s="112">
        <f t="shared" si="4"/>
        <v>10</v>
      </c>
      <c r="H16" s="112">
        <f t="shared" si="4"/>
        <v>34</v>
      </c>
      <c r="I16" s="112">
        <f t="shared" si="4"/>
        <v>21</v>
      </c>
      <c r="J16" s="112">
        <f t="shared" si="4"/>
        <v>9</v>
      </c>
      <c r="K16" s="112">
        <f t="shared" si="4"/>
        <v>30</v>
      </c>
      <c r="L16" s="112">
        <f t="shared" si="4"/>
        <v>16</v>
      </c>
      <c r="M16" s="112">
        <f t="shared" si="4"/>
        <v>9</v>
      </c>
      <c r="N16" s="112">
        <f t="shared" si="4"/>
        <v>25</v>
      </c>
    </row>
    <row r="18" spans="2:14" ht="15.75" customHeight="1" x14ac:dyDescent="0.25">
      <c r="B18" s="275" t="s">
        <v>412</v>
      </c>
      <c r="C18" s="274" t="s">
        <v>80</v>
      </c>
      <c r="D18" s="263"/>
      <c r="E18" s="263"/>
      <c r="F18" s="274" t="s">
        <v>81</v>
      </c>
      <c r="G18" s="263"/>
      <c r="H18" s="263"/>
      <c r="I18" s="274" t="s">
        <v>82</v>
      </c>
      <c r="J18" s="263"/>
      <c r="K18" s="263"/>
      <c r="L18" s="274" t="s">
        <v>83</v>
      </c>
      <c r="M18" s="263"/>
      <c r="N18" s="263"/>
    </row>
    <row r="19" spans="2:14" ht="30" x14ac:dyDescent="0.2">
      <c r="B19" s="275"/>
      <c r="C19" s="127" t="s">
        <v>3</v>
      </c>
      <c r="D19" s="127" t="s">
        <v>2</v>
      </c>
      <c r="E19" s="127" t="s">
        <v>90</v>
      </c>
      <c r="F19" s="127" t="s">
        <v>3</v>
      </c>
      <c r="G19" s="127" t="s">
        <v>2</v>
      </c>
      <c r="H19" s="127" t="s">
        <v>90</v>
      </c>
      <c r="I19" s="127" t="s">
        <v>3</v>
      </c>
      <c r="J19" s="127" t="s">
        <v>2</v>
      </c>
      <c r="K19" s="127" t="s">
        <v>90</v>
      </c>
      <c r="L19" s="127" t="s">
        <v>3</v>
      </c>
      <c r="M19" s="127" t="s">
        <v>2</v>
      </c>
      <c r="N19" s="127" t="s">
        <v>90</v>
      </c>
    </row>
    <row r="20" spans="2:14" ht="15.75" customHeight="1" x14ac:dyDescent="0.2">
      <c r="B20" s="92" t="s">
        <v>31</v>
      </c>
      <c r="C20" s="212">
        <v>0</v>
      </c>
      <c r="D20" s="212">
        <v>0</v>
      </c>
      <c r="E20" s="212">
        <f t="shared" ref="E20:E28" si="5">C20+D20</f>
        <v>0</v>
      </c>
      <c r="F20" s="212">
        <v>0</v>
      </c>
      <c r="G20" s="212">
        <v>0</v>
      </c>
      <c r="H20" s="212">
        <f t="shared" ref="H20:H28" si="6">F20+G20</f>
        <v>0</v>
      </c>
      <c r="I20" s="212">
        <v>0</v>
      </c>
      <c r="J20" s="212">
        <v>0</v>
      </c>
      <c r="K20" s="212">
        <f t="shared" ref="K20:K28" si="7">I20+J20</f>
        <v>0</v>
      </c>
      <c r="L20" s="212">
        <v>0</v>
      </c>
      <c r="M20" s="212">
        <v>0</v>
      </c>
      <c r="N20" s="212">
        <f t="shared" ref="N20:N28" si="8">L20+M20</f>
        <v>0</v>
      </c>
    </row>
    <row r="21" spans="2:14" ht="15.75" customHeight="1" x14ac:dyDescent="0.2">
      <c r="B21" s="92" t="s">
        <v>85</v>
      </c>
      <c r="C21" s="212">
        <f>+C8/E8</f>
        <v>1</v>
      </c>
      <c r="D21" s="212">
        <f>+D8/E8</f>
        <v>0</v>
      </c>
      <c r="E21" s="212">
        <f t="shared" si="5"/>
        <v>1</v>
      </c>
      <c r="F21" s="212">
        <f>+F8/H8</f>
        <v>1</v>
      </c>
      <c r="G21" s="212">
        <f>+G8/H8</f>
        <v>0</v>
      </c>
      <c r="H21" s="212">
        <f t="shared" si="6"/>
        <v>1</v>
      </c>
      <c r="I21" s="212">
        <f>+I8/K8</f>
        <v>1</v>
      </c>
      <c r="J21" s="212">
        <f>+J8/K8</f>
        <v>0</v>
      </c>
      <c r="K21" s="212">
        <f t="shared" si="7"/>
        <v>1</v>
      </c>
      <c r="L21" s="212">
        <f>+L8/N8</f>
        <v>1</v>
      </c>
      <c r="M21" s="212">
        <f>+M8/N8</f>
        <v>0</v>
      </c>
      <c r="N21" s="212">
        <f t="shared" si="8"/>
        <v>1</v>
      </c>
    </row>
    <row r="22" spans="2:14" ht="15.75" customHeight="1" x14ac:dyDescent="0.2">
      <c r="B22" s="92" t="s">
        <v>86</v>
      </c>
      <c r="C22" s="212">
        <f>+C9/E9</f>
        <v>1</v>
      </c>
      <c r="D22" s="212">
        <f>+D9/E9</f>
        <v>0</v>
      </c>
      <c r="E22" s="212">
        <f t="shared" si="5"/>
        <v>1</v>
      </c>
      <c r="F22" s="212">
        <f>+F9/H9</f>
        <v>1</v>
      </c>
      <c r="G22" s="212">
        <f>+G9/H9</f>
        <v>0</v>
      </c>
      <c r="H22" s="212">
        <f t="shared" si="6"/>
        <v>1</v>
      </c>
      <c r="I22" s="212">
        <f>+I9/K9</f>
        <v>1</v>
      </c>
      <c r="J22" s="212">
        <f>+J9/K9</f>
        <v>0</v>
      </c>
      <c r="K22" s="212">
        <f t="shared" si="7"/>
        <v>1</v>
      </c>
      <c r="L22" s="212">
        <f>+L9/N9</f>
        <v>1</v>
      </c>
      <c r="M22" s="212">
        <f>+M9/N9</f>
        <v>0</v>
      </c>
      <c r="N22" s="212">
        <f t="shared" si="8"/>
        <v>1</v>
      </c>
    </row>
    <row r="23" spans="2:14" ht="15.75" customHeight="1" x14ac:dyDescent="0.2">
      <c r="B23" s="92" t="s">
        <v>87</v>
      </c>
      <c r="C23" s="212">
        <f>+C10/E10</f>
        <v>1</v>
      </c>
      <c r="D23" s="212">
        <f>+D10/E10</f>
        <v>0</v>
      </c>
      <c r="E23" s="212">
        <f t="shared" si="5"/>
        <v>1</v>
      </c>
      <c r="F23" s="212">
        <f>+F10/H10</f>
        <v>1</v>
      </c>
      <c r="G23" s="212">
        <f>+G10/H10</f>
        <v>0</v>
      </c>
      <c r="H23" s="212">
        <f t="shared" si="6"/>
        <v>1</v>
      </c>
      <c r="I23" s="212">
        <f>+I10/K10</f>
        <v>1</v>
      </c>
      <c r="J23" s="212">
        <f>+J10/K10</f>
        <v>0</v>
      </c>
      <c r="K23" s="212">
        <f t="shared" si="7"/>
        <v>1</v>
      </c>
      <c r="L23" s="212">
        <f>+L10/N10</f>
        <v>1</v>
      </c>
      <c r="M23" s="212">
        <f>+M10/N10</f>
        <v>0</v>
      </c>
      <c r="N23" s="212">
        <f t="shared" si="8"/>
        <v>1</v>
      </c>
    </row>
    <row r="24" spans="2:14" ht="15.75" customHeight="1" x14ac:dyDescent="0.2">
      <c r="B24" s="92" t="s">
        <v>35</v>
      </c>
      <c r="C24" s="212">
        <f>+C11/E11</f>
        <v>0.8571428571428571</v>
      </c>
      <c r="D24" s="212">
        <f>+D11/E11</f>
        <v>0.14285714285714285</v>
      </c>
      <c r="E24" s="212">
        <f t="shared" si="5"/>
        <v>1</v>
      </c>
      <c r="F24" s="212">
        <f>+F11/H11</f>
        <v>0.77777777777777779</v>
      </c>
      <c r="G24" s="212">
        <f>+G11/H11</f>
        <v>0.22222222222222221</v>
      </c>
      <c r="H24" s="212">
        <f t="shared" si="6"/>
        <v>1</v>
      </c>
      <c r="I24" s="212">
        <f>+I11/K11</f>
        <v>0.75</v>
      </c>
      <c r="J24" s="212">
        <f>+J11/K11</f>
        <v>0.25</v>
      </c>
      <c r="K24" s="212">
        <f t="shared" si="7"/>
        <v>1</v>
      </c>
      <c r="L24" s="212">
        <f>+L11/N11</f>
        <v>0.8</v>
      </c>
      <c r="M24" s="212">
        <f>+M11/N11</f>
        <v>0.2</v>
      </c>
      <c r="N24" s="212">
        <f t="shared" si="8"/>
        <v>1</v>
      </c>
    </row>
    <row r="25" spans="2:14" ht="15.75" customHeight="1" x14ac:dyDescent="0.2">
      <c r="B25" s="92" t="s">
        <v>36</v>
      </c>
      <c r="C25" s="212">
        <v>0</v>
      </c>
      <c r="D25" s="212">
        <v>0</v>
      </c>
      <c r="E25" s="212">
        <f t="shared" si="5"/>
        <v>0</v>
      </c>
      <c r="F25" s="212">
        <v>0</v>
      </c>
      <c r="G25" s="212">
        <v>0</v>
      </c>
      <c r="H25" s="212">
        <f t="shared" si="6"/>
        <v>0</v>
      </c>
      <c r="I25" s="212">
        <f>+I12/K12</f>
        <v>0.66666666666666663</v>
      </c>
      <c r="J25" s="212">
        <f>+J12/K12</f>
        <v>0.33333333333333331</v>
      </c>
      <c r="K25" s="212">
        <f t="shared" si="7"/>
        <v>1</v>
      </c>
      <c r="L25" s="212">
        <v>0</v>
      </c>
      <c r="M25" s="212">
        <v>0</v>
      </c>
      <c r="N25" s="212">
        <f t="shared" si="8"/>
        <v>0</v>
      </c>
    </row>
    <row r="26" spans="2:14" ht="15.75" customHeight="1" x14ac:dyDescent="0.2">
      <c r="B26" s="92" t="s">
        <v>88</v>
      </c>
      <c r="C26" s="212">
        <f>+C13/E13</f>
        <v>0.33333333333333331</v>
      </c>
      <c r="D26" s="212">
        <f>+D13/E13</f>
        <v>0.66666666666666663</v>
      </c>
      <c r="E26" s="212">
        <f t="shared" si="5"/>
        <v>1</v>
      </c>
      <c r="F26" s="212">
        <f>+F13/H13</f>
        <v>0.5</v>
      </c>
      <c r="G26" s="212">
        <f>+G13/H13</f>
        <v>0.5</v>
      </c>
      <c r="H26" s="212">
        <f t="shared" si="6"/>
        <v>1</v>
      </c>
      <c r="I26" s="212">
        <v>0</v>
      </c>
      <c r="J26" s="212">
        <v>0</v>
      </c>
      <c r="K26" s="212">
        <f t="shared" si="7"/>
        <v>0</v>
      </c>
      <c r="L26" s="212">
        <f>+L13/N13</f>
        <v>0</v>
      </c>
      <c r="M26" s="212">
        <f>+M13/N13</f>
        <v>1</v>
      </c>
      <c r="N26" s="212">
        <f t="shared" si="8"/>
        <v>1</v>
      </c>
    </row>
    <row r="27" spans="2:14" ht="15.75" customHeight="1" x14ac:dyDescent="0.2">
      <c r="B27" s="92" t="s">
        <v>38</v>
      </c>
      <c r="C27" s="212">
        <v>0</v>
      </c>
      <c r="D27" s="212">
        <v>0</v>
      </c>
      <c r="E27" s="212">
        <f t="shared" si="5"/>
        <v>0</v>
      </c>
      <c r="F27" s="212">
        <v>0</v>
      </c>
      <c r="G27" s="212">
        <v>0</v>
      </c>
      <c r="H27" s="212">
        <f t="shared" si="6"/>
        <v>0</v>
      </c>
      <c r="I27" s="212">
        <v>0</v>
      </c>
      <c r="J27" s="212">
        <v>0</v>
      </c>
      <c r="K27" s="212">
        <f t="shared" si="7"/>
        <v>0</v>
      </c>
      <c r="L27" s="212">
        <v>0</v>
      </c>
      <c r="M27" s="212">
        <v>0</v>
      </c>
      <c r="N27" s="212">
        <f t="shared" si="8"/>
        <v>0</v>
      </c>
    </row>
    <row r="28" spans="2:14" ht="15.75" customHeight="1" x14ac:dyDescent="0.2">
      <c r="B28" s="92" t="s">
        <v>39</v>
      </c>
      <c r="C28" s="212">
        <f>+C15/E15</f>
        <v>0.55555555555555558</v>
      </c>
      <c r="D28" s="212">
        <f>+D15/E15</f>
        <v>0.44444444444444442</v>
      </c>
      <c r="E28" s="212">
        <f t="shared" si="5"/>
        <v>1</v>
      </c>
      <c r="F28" s="212">
        <f>+F15/H15</f>
        <v>0.5</v>
      </c>
      <c r="G28" s="212">
        <f>+G15/H15</f>
        <v>0.5</v>
      </c>
      <c r="H28" s="212">
        <f t="shared" si="6"/>
        <v>1</v>
      </c>
      <c r="I28" s="212">
        <f>+I15/K15</f>
        <v>0.54545454545454541</v>
      </c>
      <c r="J28" s="212">
        <f>+J15/K15</f>
        <v>0.45454545454545453</v>
      </c>
      <c r="K28" s="212">
        <f t="shared" si="7"/>
        <v>1</v>
      </c>
      <c r="L28" s="212">
        <f>+L15/N15</f>
        <v>0.46153846153846156</v>
      </c>
      <c r="M28" s="212">
        <f>+M15/N15</f>
        <v>0.53846153846153844</v>
      </c>
      <c r="N28" s="212">
        <f t="shared" si="8"/>
        <v>1</v>
      </c>
    </row>
    <row r="29" spans="2:14" ht="15.75" customHeight="1" x14ac:dyDescent="0.2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2:14" ht="15.75" customHeight="1" x14ac:dyDescent="0.2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2:14" ht="15.7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</sheetData>
  <mergeCells count="10">
    <mergeCell ref="C5:E5"/>
    <mergeCell ref="F5:H5"/>
    <mergeCell ref="I5:K5"/>
    <mergeCell ref="L5:N5"/>
    <mergeCell ref="B5:B6"/>
    <mergeCell ref="B18:B19"/>
    <mergeCell ref="C18:E18"/>
    <mergeCell ref="F18:H18"/>
    <mergeCell ref="I18:K18"/>
    <mergeCell ref="L18:N1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Q960"/>
  <sheetViews>
    <sheetView showGridLines="0" workbookViewId="0"/>
  </sheetViews>
  <sheetFormatPr baseColWidth="10" defaultColWidth="12.5703125" defaultRowHeight="15.75" customHeight="1" x14ac:dyDescent="0.2"/>
  <cols>
    <col min="1" max="1" width="12" style="10" bestFit="1" customWidth="1"/>
    <col min="2" max="2" width="22.28515625" style="10" customWidth="1"/>
    <col min="3" max="3" width="62.42578125" style="10" bestFit="1" customWidth="1"/>
    <col min="4" max="8" width="14" style="10" customWidth="1"/>
    <col min="9" max="9" width="40.28515625" style="10" bestFit="1" customWidth="1"/>
    <col min="10" max="17" width="14" style="10" customWidth="1"/>
    <col min="18" max="16384" width="12.5703125" style="10"/>
  </cols>
  <sheetData>
    <row r="1" spans="1:17" ht="12.75" x14ac:dyDescent="0.2">
      <c r="A1" s="49"/>
      <c r="B1" s="117"/>
      <c r="H1" s="12"/>
    </row>
    <row r="2" spans="1:17" ht="12.75" x14ac:dyDescent="0.2">
      <c r="A2" s="9"/>
      <c r="H2" s="12"/>
    </row>
    <row r="3" spans="1:17" x14ac:dyDescent="0.25">
      <c r="A3" s="9"/>
      <c r="B3" s="91" t="s">
        <v>91</v>
      </c>
      <c r="H3" s="12"/>
    </row>
    <row r="4" spans="1:17" ht="12.75" x14ac:dyDescent="0.2">
      <c r="A4" s="9"/>
      <c r="B4" s="9"/>
      <c r="C4" s="9"/>
      <c r="H4" s="12"/>
    </row>
    <row r="5" spans="1:17" ht="24.75" customHeight="1" x14ac:dyDescent="0.25">
      <c r="B5" s="262" t="s">
        <v>412</v>
      </c>
      <c r="C5" s="262"/>
      <c r="D5" s="119" t="s">
        <v>80</v>
      </c>
      <c r="E5" s="119" t="s">
        <v>81</v>
      </c>
      <c r="F5" s="119" t="s">
        <v>82</v>
      </c>
      <c r="G5" s="119" t="s">
        <v>83</v>
      </c>
      <c r="H5" s="118"/>
      <c r="I5" s="102" t="s">
        <v>92</v>
      </c>
      <c r="J5" s="274" t="s">
        <v>80</v>
      </c>
      <c r="K5" s="263"/>
      <c r="L5" s="274" t="s">
        <v>81</v>
      </c>
      <c r="M5" s="263"/>
      <c r="N5" s="274" t="s">
        <v>82</v>
      </c>
      <c r="O5" s="263"/>
      <c r="P5" s="274" t="s">
        <v>83</v>
      </c>
      <c r="Q5" s="263"/>
    </row>
    <row r="6" spans="1:17" ht="38.25" customHeight="1" x14ac:dyDescent="0.2">
      <c r="B6" s="276" t="s">
        <v>93</v>
      </c>
      <c r="C6" s="70" t="s">
        <v>422</v>
      </c>
      <c r="D6" s="111">
        <v>0</v>
      </c>
      <c r="E6" s="111">
        <v>0</v>
      </c>
      <c r="F6" s="111">
        <v>0</v>
      </c>
      <c r="G6" s="111">
        <v>0</v>
      </c>
      <c r="H6" s="32"/>
      <c r="I6" s="114" t="s">
        <v>94</v>
      </c>
      <c r="J6" s="114" t="s">
        <v>3</v>
      </c>
      <c r="K6" s="114" t="s">
        <v>2</v>
      </c>
      <c r="L6" s="114" t="s">
        <v>3</v>
      </c>
      <c r="M6" s="114" t="s">
        <v>2</v>
      </c>
      <c r="N6" s="114" t="s">
        <v>3</v>
      </c>
      <c r="O6" s="114" t="s">
        <v>2</v>
      </c>
      <c r="P6" s="114" t="s">
        <v>3</v>
      </c>
      <c r="Q6" s="114" t="s">
        <v>2</v>
      </c>
    </row>
    <row r="7" spans="1:17" ht="30" x14ac:dyDescent="0.2">
      <c r="B7" s="277"/>
      <c r="C7" s="70" t="s">
        <v>421</v>
      </c>
      <c r="D7" s="111">
        <v>0</v>
      </c>
      <c r="E7" s="111">
        <v>0</v>
      </c>
      <c r="F7" s="111">
        <v>0</v>
      </c>
      <c r="G7" s="111">
        <v>0</v>
      </c>
      <c r="H7" s="32"/>
      <c r="I7" s="115" t="s">
        <v>95</v>
      </c>
      <c r="J7" s="111">
        <v>20</v>
      </c>
      <c r="K7" s="111">
        <v>9</v>
      </c>
      <c r="L7" s="111">
        <v>55</v>
      </c>
      <c r="M7" s="111">
        <v>23</v>
      </c>
      <c r="N7" s="111">
        <v>33</v>
      </c>
      <c r="O7" s="111">
        <v>19</v>
      </c>
      <c r="P7" s="111">
        <v>39</v>
      </c>
      <c r="Q7" s="111">
        <v>8</v>
      </c>
    </row>
    <row r="8" spans="1:17" ht="71.25" x14ac:dyDescent="0.2">
      <c r="B8" s="277"/>
      <c r="C8" s="78" t="s">
        <v>423</v>
      </c>
      <c r="D8" s="111">
        <v>0</v>
      </c>
      <c r="E8" s="111">
        <v>0</v>
      </c>
      <c r="F8" s="111">
        <v>0</v>
      </c>
      <c r="G8" s="111">
        <v>0</v>
      </c>
      <c r="H8" s="32"/>
      <c r="I8" s="116" t="s">
        <v>96</v>
      </c>
      <c r="J8" s="83">
        <v>1</v>
      </c>
      <c r="K8" s="83">
        <v>0.67</v>
      </c>
      <c r="L8" s="83">
        <v>1</v>
      </c>
      <c r="M8" s="84">
        <v>0.56999999999999995</v>
      </c>
      <c r="N8" s="83">
        <v>1</v>
      </c>
      <c r="O8" s="83">
        <v>0.37</v>
      </c>
      <c r="P8" s="83">
        <v>1</v>
      </c>
      <c r="Q8" s="83">
        <v>0.63</v>
      </c>
    </row>
    <row r="9" spans="1:17" ht="38.25" customHeight="1" x14ac:dyDescent="0.2">
      <c r="B9" s="277"/>
      <c r="C9" s="78" t="s">
        <v>420</v>
      </c>
      <c r="D9" s="111">
        <v>0</v>
      </c>
      <c r="E9" s="111">
        <v>0</v>
      </c>
      <c r="F9" s="111">
        <v>0</v>
      </c>
      <c r="G9" s="111">
        <v>0</v>
      </c>
      <c r="H9" s="20"/>
      <c r="I9" s="113"/>
      <c r="J9" s="33"/>
      <c r="K9" s="113"/>
      <c r="L9" s="33"/>
      <c r="M9" s="19"/>
      <c r="N9" s="113"/>
      <c r="O9" s="113"/>
      <c r="P9" s="17"/>
      <c r="Q9" s="17"/>
    </row>
    <row r="10" spans="1:17" ht="12.75" x14ac:dyDescent="0.2">
      <c r="C10" s="56"/>
      <c r="H10" s="12"/>
    </row>
    <row r="11" spans="1:17" ht="12.75" x14ac:dyDescent="0.2">
      <c r="C11" s="56"/>
      <c r="H11" s="12"/>
    </row>
    <row r="12" spans="1:17" x14ac:dyDescent="0.25">
      <c r="C12" s="121" t="s">
        <v>412</v>
      </c>
      <c r="D12" s="122" t="s">
        <v>3</v>
      </c>
      <c r="E12" s="122" t="s">
        <v>2</v>
      </c>
      <c r="F12" s="122" t="s">
        <v>4</v>
      </c>
      <c r="H12" s="12"/>
    </row>
    <row r="13" spans="1:17" ht="30" x14ac:dyDescent="0.25">
      <c r="C13" s="75" t="s">
        <v>97</v>
      </c>
      <c r="D13" s="76">
        <v>618</v>
      </c>
      <c r="E13" s="76">
        <v>208</v>
      </c>
      <c r="F13" s="76">
        <v>826</v>
      </c>
      <c r="H13" s="12"/>
    </row>
    <row r="14" spans="1:17" ht="12.75" x14ac:dyDescent="0.2">
      <c r="H14" s="12"/>
    </row>
    <row r="15" spans="1:17" ht="12.75" x14ac:dyDescent="0.2">
      <c r="H15" s="12"/>
    </row>
    <row r="16" spans="1:17" x14ac:dyDescent="0.25">
      <c r="C16" s="91" t="s">
        <v>98</v>
      </c>
      <c r="H16" s="12"/>
    </row>
    <row r="17" spans="3:8" s="56" customFormat="1" ht="12.75" x14ac:dyDescent="0.2">
      <c r="H17" s="12"/>
    </row>
    <row r="18" spans="3:8" x14ac:dyDescent="0.25">
      <c r="C18" s="121" t="s">
        <v>412</v>
      </c>
      <c r="D18" s="122" t="s">
        <v>3</v>
      </c>
      <c r="E18" s="122" t="s">
        <v>2</v>
      </c>
      <c r="F18" s="122" t="s">
        <v>4</v>
      </c>
      <c r="H18" s="12"/>
    </row>
    <row r="19" spans="3:8" ht="15" x14ac:dyDescent="0.25">
      <c r="C19" s="123" t="s">
        <v>99</v>
      </c>
      <c r="D19" s="76">
        <v>4</v>
      </c>
      <c r="E19" s="76">
        <v>10</v>
      </c>
      <c r="F19" s="76">
        <f>D19+E19</f>
        <v>14</v>
      </c>
      <c r="H19" s="12"/>
    </row>
    <row r="20" spans="3:8" ht="15" x14ac:dyDescent="0.25">
      <c r="C20" s="123" t="s">
        <v>100</v>
      </c>
      <c r="D20" s="76">
        <v>0</v>
      </c>
      <c r="E20" s="76">
        <v>0</v>
      </c>
      <c r="F20" s="76">
        <f>D20+E20</f>
        <v>0</v>
      </c>
      <c r="H20" s="12"/>
    </row>
    <row r="21" spans="3:8" ht="12.75" x14ac:dyDescent="0.2">
      <c r="H21" s="12"/>
    </row>
    <row r="22" spans="3:8" ht="12.75" x14ac:dyDescent="0.2">
      <c r="H22" s="12"/>
    </row>
    <row r="23" spans="3:8" ht="12.75" x14ac:dyDescent="0.2">
      <c r="H23" s="12"/>
    </row>
    <row r="26" spans="3:8" ht="12.75" x14ac:dyDescent="0.2">
      <c r="H26" s="12"/>
    </row>
    <row r="27" spans="3:8" ht="12.75" x14ac:dyDescent="0.2">
      <c r="H27" s="12"/>
    </row>
    <row r="28" spans="3:8" ht="12.75" x14ac:dyDescent="0.2">
      <c r="H28" s="12"/>
    </row>
    <row r="29" spans="3:8" ht="12.75" x14ac:dyDescent="0.2">
      <c r="H29" s="12"/>
    </row>
    <row r="30" spans="3:8" ht="12.75" x14ac:dyDescent="0.2">
      <c r="H30" s="12"/>
    </row>
    <row r="31" spans="3:8" ht="12.75" x14ac:dyDescent="0.2">
      <c r="H31" s="12"/>
    </row>
    <row r="32" spans="3:8" ht="12.75" x14ac:dyDescent="0.2">
      <c r="H32" s="12"/>
    </row>
    <row r="33" spans="8:8" ht="12.75" x14ac:dyDescent="0.2">
      <c r="H33" s="12"/>
    </row>
    <row r="34" spans="8:8" ht="12.75" x14ac:dyDescent="0.2">
      <c r="H34" s="12"/>
    </row>
    <row r="35" spans="8:8" ht="12.75" x14ac:dyDescent="0.2">
      <c r="H35" s="12"/>
    </row>
    <row r="36" spans="8:8" ht="12.75" x14ac:dyDescent="0.2">
      <c r="H36" s="12"/>
    </row>
    <row r="37" spans="8:8" ht="12.75" x14ac:dyDescent="0.2">
      <c r="H37" s="12"/>
    </row>
    <row r="38" spans="8:8" ht="12.75" x14ac:dyDescent="0.2">
      <c r="H38" s="12"/>
    </row>
    <row r="39" spans="8:8" ht="12.75" x14ac:dyDescent="0.2">
      <c r="H39" s="12"/>
    </row>
    <row r="40" spans="8:8" ht="12.75" x14ac:dyDescent="0.2">
      <c r="H40" s="12"/>
    </row>
    <row r="41" spans="8:8" ht="12.75" x14ac:dyDescent="0.2">
      <c r="H41" s="12"/>
    </row>
    <row r="42" spans="8:8" ht="12.75" x14ac:dyDescent="0.2">
      <c r="H42" s="12"/>
    </row>
    <row r="43" spans="8:8" ht="12.75" x14ac:dyDescent="0.2">
      <c r="H43" s="12"/>
    </row>
    <row r="44" spans="8:8" ht="12.75" x14ac:dyDescent="0.2">
      <c r="H44" s="12"/>
    </row>
    <row r="45" spans="8:8" ht="12.75" x14ac:dyDescent="0.2">
      <c r="H45" s="12"/>
    </row>
    <row r="46" spans="8:8" ht="12.75" x14ac:dyDescent="0.2">
      <c r="H46" s="12"/>
    </row>
    <row r="47" spans="8:8" ht="12.75" x14ac:dyDescent="0.2">
      <c r="H47" s="12"/>
    </row>
    <row r="48" spans="8:8" ht="12.75" x14ac:dyDescent="0.2">
      <c r="H48" s="12"/>
    </row>
    <row r="49" spans="8:8" ht="12.75" x14ac:dyDescent="0.2">
      <c r="H49" s="12"/>
    </row>
    <row r="50" spans="8:8" ht="12.75" x14ac:dyDescent="0.2">
      <c r="H50" s="12"/>
    </row>
    <row r="51" spans="8:8" ht="12.75" x14ac:dyDescent="0.2">
      <c r="H51" s="12"/>
    </row>
    <row r="52" spans="8:8" ht="12.75" x14ac:dyDescent="0.2">
      <c r="H52" s="12"/>
    </row>
    <row r="53" spans="8:8" ht="12.75" x14ac:dyDescent="0.2">
      <c r="H53" s="12"/>
    </row>
    <row r="54" spans="8:8" ht="12.75" x14ac:dyDescent="0.2">
      <c r="H54" s="12"/>
    </row>
    <row r="55" spans="8:8" ht="12.75" x14ac:dyDescent="0.2">
      <c r="H55" s="12"/>
    </row>
    <row r="56" spans="8:8" ht="12.75" x14ac:dyDescent="0.2">
      <c r="H56" s="12"/>
    </row>
    <row r="57" spans="8:8" ht="12.75" x14ac:dyDescent="0.2">
      <c r="H57" s="12"/>
    </row>
    <row r="58" spans="8:8" ht="12.75" x14ac:dyDescent="0.2">
      <c r="H58" s="12"/>
    </row>
    <row r="59" spans="8:8" ht="12.75" x14ac:dyDescent="0.2">
      <c r="H59" s="12"/>
    </row>
    <row r="60" spans="8:8" ht="12.75" x14ac:dyDescent="0.2">
      <c r="H60" s="12"/>
    </row>
    <row r="61" spans="8:8" ht="12.75" x14ac:dyDescent="0.2">
      <c r="H61" s="12"/>
    </row>
    <row r="62" spans="8:8" ht="12.75" x14ac:dyDescent="0.2">
      <c r="H62" s="12"/>
    </row>
    <row r="63" spans="8:8" ht="12.75" x14ac:dyDescent="0.2">
      <c r="H63" s="12"/>
    </row>
    <row r="64" spans="8:8" ht="12.75" x14ac:dyDescent="0.2">
      <c r="H64" s="12"/>
    </row>
    <row r="65" spans="8:8" ht="12.75" x14ac:dyDescent="0.2">
      <c r="H65" s="12"/>
    </row>
    <row r="66" spans="8:8" ht="12.75" x14ac:dyDescent="0.2">
      <c r="H66" s="12"/>
    </row>
    <row r="67" spans="8:8" ht="12.75" x14ac:dyDescent="0.2">
      <c r="H67" s="12"/>
    </row>
    <row r="68" spans="8:8" ht="12.75" x14ac:dyDescent="0.2">
      <c r="H68" s="12"/>
    </row>
    <row r="69" spans="8:8" ht="12.75" x14ac:dyDescent="0.2">
      <c r="H69" s="12"/>
    </row>
    <row r="70" spans="8:8" ht="12.75" x14ac:dyDescent="0.2">
      <c r="H70" s="12"/>
    </row>
    <row r="71" spans="8:8" ht="12.75" x14ac:dyDescent="0.2">
      <c r="H71" s="12"/>
    </row>
    <row r="72" spans="8:8" ht="12.75" x14ac:dyDescent="0.2">
      <c r="H72" s="12"/>
    </row>
    <row r="73" spans="8:8" ht="12.75" x14ac:dyDescent="0.2">
      <c r="H73" s="12"/>
    </row>
    <row r="74" spans="8:8" ht="12.75" x14ac:dyDescent="0.2">
      <c r="H74" s="12"/>
    </row>
    <row r="75" spans="8:8" ht="12.75" x14ac:dyDescent="0.2">
      <c r="H75" s="12"/>
    </row>
    <row r="76" spans="8:8" ht="12.75" x14ac:dyDescent="0.2">
      <c r="H76" s="12"/>
    </row>
    <row r="77" spans="8:8" ht="12.75" x14ac:dyDescent="0.2">
      <c r="H77" s="12"/>
    </row>
    <row r="78" spans="8:8" ht="12.75" x14ac:dyDescent="0.2">
      <c r="H78" s="12"/>
    </row>
    <row r="79" spans="8:8" ht="12.75" x14ac:dyDescent="0.2">
      <c r="H79" s="12"/>
    </row>
    <row r="80" spans="8:8" ht="12.75" x14ac:dyDescent="0.2">
      <c r="H80" s="12"/>
    </row>
    <row r="81" spans="8:8" ht="12.75" x14ac:dyDescent="0.2">
      <c r="H81" s="12"/>
    </row>
    <row r="82" spans="8:8" ht="12.75" x14ac:dyDescent="0.2">
      <c r="H82" s="12"/>
    </row>
    <row r="83" spans="8:8" ht="12.75" x14ac:dyDescent="0.2">
      <c r="H83" s="12"/>
    </row>
    <row r="84" spans="8:8" ht="12.75" x14ac:dyDescent="0.2">
      <c r="H84" s="12"/>
    </row>
    <row r="85" spans="8:8" ht="12.75" x14ac:dyDescent="0.2">
      <c r="H85" s="12"/>
    </row>
    <row r="86" spans="8:8" ht="12.75" x14ac:dyDescent="0.2">
      <c r="H86" s="12"/>
    </row>
    <row r="87" spans="8:8" ht="12.75" x14ac:dyDescent="0.2">
      <c r="H87" s="12"/>
    </row>
    <row r="88" spans="8:8" ht="12.75" x14ac:dyDescent="0.2">
      <c r="H88" s="12"/>
    </row>
    <row r="89" spans="8:8" ht="12.75" x14ac:dyDescent="0.2">
      <c r="H89" s="12"/>
    </row>
    <row r="90" spans="8:8" ht="12.75" x14ac:dyDescent="0.2">
      <c r="H90" s="12"/>
    </row>
    <row r="91" spans="8:8" ht="12.75" x14ac:dyDescent="0.2">
      <c r="H91" s="12"/>
    </row>
    <row r="92" spans="8:8" ht="12.75" x14ac:dyDescent="0.2">
      <c r="H92" s="12"/>
    </row>
    <row r="93" spans="8:8" ht="12.75" x14ac:dyDescent="0.2">
      <c r="H93" s="12"/>
    </row>
    <row r="94" spans="8:8" ht="12.75" x14ac:dyDescent="0.2">
      <c r="H94" s="12"/>
    </row>
    <row r="95" spans="8:8" ht="12.75" x14ac:dyDescent="0.2">
      <c r="H95" s="12"/>
    </row>
    <row r="96" spans="8:8" ht="12.75" x14ac:dyDescent="0.2">
      <c r="H96" s="12"/>
    </row>
    <row r="97" spans="8:8" ht="12.75" x14ac:dyDescent="0.2">
      <c r="H97" s="12"/>
    </row>
    <row r="98" spans="8:8" ht="12.75" x14ac:dyDescent="0.2">
      <c r="H98" s="12"/>
    </row>
    <row r="99" spans="8:8" ht="12.75" x14ac:dyDescent="0.2">
      <c r="H99" s="12"/>
    </row>
    <row r="100" spans="8:8" ht="12.75" x14ac:dyDescent="0.2">
      <c r="H100" s="12"/>
    </row>
    <row r="101" spans="8:8" ht="12.75" x14ac:dyDescent="0.2">
      <c r="H101" s="12"/>
    </row>
    <row r="102" spans="8:8" ht="12.75" x14ac:dyDescent="0.2">
      <c r="H102" s="12"/>
    </row>
    <row r="103" spans="8:8" ht="12.75" x14ac:dyDescent="0.2">
      <c r="H103" s="12"/>
    </row>
    <row r="104" spans="8:8" ht="12.75" x14ac:dyDescent="0.2">
      <c r="H104" s="12"/>
    </row>
    <row r="105" spans="8:8" ht="12.75" x14ac:dyDescent="0.2">
      <c r="H105" s="12"/>
    </row>
    <row r="106" spans="8:8" ht="12.75" x14ac:dyDescent="0.2">
      <c r="H106" s="12"/>
    </row>
    <row r="107" spans="8:8" ht="12.75" x14ac:dyDescent="0.2">
      <c r="H107" s="12"/>
    </row>
    <row r="108" spans="8:8" ht="12.75" x14ac:dyDescent="0.2">
      <c r="H108" s="12"/>
    </row>
    <row r="109" spans="8:8" ht="12.75" x14ac:dyDescent="0.2">
      <c r="H109" s="12"/>
    </row>
    <row r="110" spans="8:8" ht="12.75" x14ac:dyDescent="0.2">
      <c r="H110" s="12"/>
    </row>
    <row r="111" spans="8:8" ht="12.75" x14ac:dyDescent="0.2">
      <c r="H111" s="12"/>
    </row>
    <row r="112" spans="8:8" ht="12.75" x14ac:dyDescent="0.2">
      <c r="H112" s="12"/>
    </row>
    <row r="113" spans="8:8" ht="12.75" x14ac:dyDescent="0.2">
      <c r="H113" s="12"/>
    </row>
    <row r="114" spans="8:8" ht="12.75" x14ac:dyDescent="0.2">
      <c r="H114" s="12"/>
    </row>
    <row r="115" spans="8:8" ht="12.75" x14ac:dyDescent="0.2">
      <c r="H115" s="12"/>
    </row>
    <row r="116" spans="8:8" ht="12.75" x14ac:dyDescent="0.2">
      <c r="H116" s="12"/>
    </row>
    <row r="117" spans="8:8" ht="12.75" x14ac:dyDescent="0.2">
      <c r="H117" s="12"/>
    </row>
    <row r="118" spans="8:8" ht="12.75" x14ac:dyDescent="0.2">
      <c r="H118" s="12"/>
    </row>
    <row r="119" spans="8:8" ht="12.75" x14ac:dyDescent="0.2">
      <c r="H119" s="12"/>
    </row>
    <row r="120" spans="8:8" ht="12.75" x14ac:dyDescent="0.2">
      <c r="H120" s="12"/>
    </row>
    <row r="121" spans="8:8" ht="12.75" x14ac:dyDescent="0.2">
      <c r="H121" s="12"/>
    </row>
    <row r="122" spans="8:8" ht="12.75" x14ac:dyDescent="0.2">
      <c r="H122" s="12"/>
    </row>
    <row r="123" spans="8:8" ht="12.75" x14ac:dyDescent="0.2">
      <c r="H123" s="12"/>
    </row>
    <row r="124" spans="8:8" ht="12.75" x14ac:dyDescent="0.2">
      <c r="H124" s="12"/>
    </row>
    <row r="125" spans="8:8" ht="12.75" x14ac:dyDescent="0.2">
      <c r="H125" s="12"/>
    </row>
    <row r="126" spans="8:8" ht="12.75" x14ac:dyDescent="0.2">
      <c r="H126" s="12"/>
    </row>
    <row r="127" spans="8:8" ht="12.75" x14ac:dyDescent="0.2">
      <c r="H127" s="12"/>
    </row>
    <row r="128" spans="8:8" ht="12.75" x14ac:dyDescent="0.2">
      <c r="H128" s="12"/>
    </row>
    <row r="129" spans="8:8" ht="12.75" x14ac:dyDescent="0.2">
      <c r="H129" s="12"/>
    </row>
    <row r="130" spans="8:8" ht="12.75" x14ac:dyDescent="0.2">
      <c r="H130" s="12"/>
    </row>
    <row r="131" spans="8:8" ht="12.75" x14ac:dyDescent="0.2">
      <c r="H131" s="12"/>
    </row>
    <row r="132" spans="8:8" ht="12.75" x14ac:dyDescent="0.2">
      <c r="H132" s="12"/>
    </row>
    <row r="133" spans="8:8" ht="12.75" x14ac:dyDescent="0.2">
      <c r="H133" s="12"/>
    </row>
    <row r="134" spans="8:8" ht="12.75" x14ac:dyDescent="0.2">
      <c r="H134" s="12"/>
    </row>
    <row r="135" spans="8:8" ht="12.75" x14ac:dyDescent="0.2">
      <c r="H135" s="12"/>
    </row>
    <row r="136" spans="8:8" ht="12.75" x14ac:dyDescent="0.2">
      <c r="H136" s="12"/>
    </row>
    <row r="137" spans="8:8" ht="12.75" x14ac:dyDescent="0.2">
      <c r="H137" s="12"/>
    </row>
    <row r="138" spans="8:8" ht="12.75" x14ac:dyDescent="0.2">
      <c r="H138" s="12"/>
    </row>
    <row r="139" spans="8:8" ht="12.75" x14ac:dyDescent="0.2">
      <c r="H139" s="12"/>
    </row>
    <row r="140" spans="8:8" ht="12.75" x14ac:dyDescent="0.2">
      <c r="H140" s="12"/>
    </row>
    <row r="141" spans="8:8" ht="12.75" x14ac:dyDescent="0.2">
      <c r="H141" s="12"/>
    </row>
    <row r="142" spans="8:8" ht="12.75" x14ac:dyDescent="0.2">
      <c r="H142" s="12"/>
    </row>
    <row r="143" spans="8:8" ht="12.75" x14ac:dyDescent="0.2">
      <c r="H143" s="12"/>
    </row>
    <row r="144" spans="8:8" ht="12.75" x14ac:dyDescent="0.2">
      <c r="H144" s="12"/>
    </row>
    <row r="145" spans="8:8" ht="12.75" x14ac:dyDescent="0.2">
      <c r="H145" s="12"/>
    </row>
    <row r="146" spans="8:8" ht="12.75" x14ac:dyDescent="0.2">
      <c r="H146" s="12"/>
    </row>
    <row r="147" spans="8:8" ht="12.75" x14ac:dyDescent="0.2">
      <c r="H147" s="12"/>
    </row>
    <row r="148" spans="8:8" ht="12.75" x14ac:dyDescent="0.2">
      <c r="H148" s="12"/>
    </row>
    <row r="149" spans="8:8" ht="12.75" x14ac:dyDescent="0.2">
      <c r="H149" s="12"/>
    </row>
    <row r="150" spans="8:8" ht="12.75" x14ac:dyDescent="0.2">
      <c r="H150" s="12"/>
    </row>
    <row r="151" spans="8:8" ht="12.75" x14ac:dyDescent="0.2">
      <c r="H151" s="12"/>
    </row>
    <row r="152" spans="8:8" ht="12.75" x14ac:dyDescent="0.2">
      <c r="H152" s="12"/>
    </row>
    <row r="153" spans="8:8" ht="12.75" x14ac:dyDescent="0.2">
      <c r="H153" s="12"/>
    </row>
    <row r="154" spans="8:8" ht="12.75" x14ac:dyDescent="0.2">
      <c r="H154" s="12"/>
    </row>
    <row r="155" spans="8:8" ht="12.75" x14ac:dyDescent="0.2">
      <c r="H155" s="12"/>
    </row>
    <row r="156" spans="8:8" ht="12.75" x14ac:dyDescent="0.2">
      <c r="H156" s="12"/>
    </row>
    <row r="157" spans="8:8" ht="12.75" x14ac:dyDescent="0.2">
      <c r="H157" s="12"/>
    </row>
    <row r="158" spans="8:8" ht="12.75" x14ac:dyDescent="0.2">
      <c r="H158" s="12"/>
    </row>
    <row r="159" spans="8:8" ht="12.75" x14ac:dyDescent="0.2">
      <c r="H159" s="12"/>
    </row>
    <row r="160" spans="8:8" ht="12.75" x14ac:dyDescent="0.2">
      <c r="H160" s="12"/>
    </row>
    <row r="161" spans="8:8" ht="12.75" x14ac:dyDescent="0.2">
      <c r="H161" s="12"/>
    </row>
    <row r="162" spans="8:8" ht="12.75" x14ac:dyDescent="0.2">
      <c r="H162" s="12"/>
    </row>
    <row r="163" spans="8:8" ht="12.75" x14ac:dyDescent="0.2">
      <c r="H163" s="12"/>
    </row>
    <row r="164" spans="8:8" ht="12.75" x14ac:dyDescent="0.2">
      <c r="H164" s="12"/>
    </row>
    <row r="165" spans="8:8" ht="12.75" x14ac:dyDescent="0.2">
      <c r="H165" s="12"/>
    </row>
    <row r="166" spans="8:8" ht="12.75" x14ac:dyDescent="0.2">
      <c r="H166" s="12"/>
    </row>
    <row r="167" spans="8:8" ht="12.75" x14ac:dyDescent="0.2">
      <c r="H167" s="12"/>
    </row>
    <row r="168" spans="8:8" ht="12.75" x14ac:dyDescent="0.2">
      <c r="H168" s="12"/>
    </row>
    <row r="169" spans="8:8" ht="12.75" x14ac:dyDescent="0.2">
      <c r="H169" s="12"/>
    </row>
    <row r="170" spans="8:8" ht="12.75" x14ac:dyDescent="0.2">
      <c r="H170" s="12"/>
    </row>
    <row r="171" spans="8:8" ht="12.75" x14ac:dyDescent="0.2">
      <c r="H171" s="12"/>
    </row>
    <row r="172" spans="8:8" ht="12.75" x14ac:dyDescent="0.2">
      <c r="H172" s="12"/>
    </row>
    <row r="173" spans="8:8" ht="12.75" x14ac:dyDescent="0.2">
      <c r="H173" s="12"/>
    </row>
    <row r="174" spans="8:8" ht="12.75" x14ac:dyDescent="0.2">
      <c r="H174" s="12"/>
    </row>
    <row r="175" spans="8:8" ht="12.75" x14ac:dyDescent="0.2">
      <c r="H175" s="12"/>
    </row>
    <row r="176" spans="8:8" ht="12.75" x14ac:dyDescent="0.2">
      <c r="H176" s="12"/>
    </row>
    <row r="177" spans="8:8" ht="12.75" x14ac:dyDescent="0.2">
      <c r="H177" s="12"/>
    </row>
    <row r="178" spans="8:8" ht="12.75" x14ac:dyDescent="0.2">
      <c r="H178" s="12"/>
    </row>
    <row r="179" spans="8:8" ht="12.75" x14ac:dyDescent="0.2">
      <c r="H179" s="12"/>
    </row>
    <row r="180" spans="8:8" ht="12.75" x14ac:dyDescent="0.2">
      <c r="H180" s="12"/>
    </row>
    <row r="181" spans="8:8" ht="12.75" x14ac:dyDescent="0.2">
      <c r="H181" s="12"/>
    </row>
    <row r="182" spans="8:8" ht="12.75" x14ac:dyDescent="0.2">
      <c r="H182" s="12"/>
    </row>
    <row r="183" spans="8:8" ht="12.75" x14ac:dyDescent="0.2">
      <c r="H183" s="12"/>
    </row>
    <row r="184" spans="8:8" ht="12.75" x14ac:dyDescent="0.2">
      <c r="H184" s="12"/>
    </row>
    <row r="185" spans="8:8" ht="12.75" x14ac:dyDescent="0.2">
      <c r="H185" s="12"/>
    </row>
    <row r="186" spans="8:8" ht="12.75" x14ac:dyDescent="0.2">
      <c r="H186" s="12"/>
    </row>
    <row r="187" spans="8:8" ht="12.75" x14ac:dyDescent="0.2">
      <c r="H187" s="12"/>
    </row>
    <row r="188" spans="8:8" ht="12.75" x14ac:dyDescent="0.2">
      <c r="H188" s="12"/>
    </row>
    <row r="189" spans="8:8" ht="12.75" x14ac:dyDescent="0.2">
      <c r="H189" s="12"/>
    </row>
    <row r="190" spans="8:8" ht="12.75" x14ac:dyDescent="0.2">
      <c r="H190" s="12"/>
    </row>
    <row r="191" spans="8:8" ht="12.75" x14ac:dyDescent="0.2">
      <c r="H191" s="12"/>
    </row>
    <row r="192" spans="8:8" ht="12.75" x14ac:dyDescent="0.2">
      <c r="H192" s="12"/>
    </row>
    <row r="193" spans="8:8" ht="12.75" x14ac:dyDescent="0.2">
      <c r="H193" s="12"/>
    </row>
    <row r="194" spans="8:8" ht="12.75" x14ac:dyDescent="0.2">
      <c r="H194" s="12"/>
    </row>
    <row r="195" spans="8:8" ht="12.75" x14ac:dyDescent="0.2">
      <c r="H195" s="12"/>
    </row>
    <row r="196" spans="8:8" ht="12.75" x14ac:dyDescent="0.2">
      <c r="H196" s="12"/>
    </row>
    <row r="197" spans="8:8" ht="12.75" x14ac:dyDescent="0.2">
      <c r="H197" s="12"/>
    </row>
    <row r="198" spans="8:8" ht="12.75" x14ac:dyDescent="0.2">
      <c r="H198" s="12"/>
    </row>
    <row r="199" spans="8:8" ht="12.75" x14ac:dyDescent="0.2">
      <c r="H199" s="12"/>
    </row>
    <row r="200" spans="8:8" ht="12.75" x14ac:dyDescent="0.2">
      <c r="H200" s="12"/>
    </row>
    <row r="201" spans="8:8" ht="12.75" x14ac:dyDescent="0.2">
      <c r="H201" s="12"/>
    </row>
    <row r="202" spans="8:8" ht="12.75" x14ac:dyDescent="0.2">
      <c r="H202" s="12"/>
    </row>
    <row r="203" spans="8:8" ht="12.75" x14ac:dyDescent="0.2">
      <c r="H203" s="12"/>
    </row>
    <row r="204" spans="8:8" ht="12.75" x14ac:dyDescent="0.2">
      <c r="H204" s="12"/>
    </row>
    <row r="205" spans="8:8" ht="12.75" x14ac:dyDescent="0.2">
      <c r="H205" s="12"/>
    </row>
    <row r="206" spans="8:8" ht="12.75" x14ac:dyDescent="0.2">
      <c r="H206" s="12"/>
    </row>
    <row r="207" spans="8:8" ht="12.75" x14ac:dyDescent="0.2">
      <c r="H207" s="12"/>
    </row>
    <row r="208" spans="8:8" ht="12.75" x14ac:dyDescent="0.2">
      <c r="H208" s="12"/>
    </row>
    <row r="209" spans="8:8" ht="12.75" x14ac:dyDescent="0.2">
      <c r="H209" s="12"/>
    </row>
    <row r="210" spans="8:8" ht="12.75" x14ac:dyDescent="0.2">
      <c r="H210" s="12"/>
    </row>
    <row r="211" spans="8:8" ht="12.75" x14ac:dyDescent="0.2">
      <c r="H211" s="12"/>
    </row>
    <row r="212" spans="8:8" ht="12.75" x14ac:dyDescent="0.2">
      <c r="H212" s="12"/>
    </row>
    <row r="213" spans="8:8" ht="12.75" x14ac:dyDescent="0.2">
      <c r="H213" s="12"/>
    </row>
    <row r="214" spans="8:8" ht="12.75" x14ac:dyDescent="0.2">
      <c r="H214" s="12"/>
    </row>
    <row r="215" spans="8:8" ht="12.75" x14ac:dyDescent="0.2">
      <c r="H215" s="12"/>
    </row>
    <row r="216" spans="8:8" ht="12.75" x14ac:dyDescent="0.2">
      <c r="H216" s="12"/>
    </row>
    <row r="217" spans="8:8" ht="12.75" x14ac:dyDescent="0.2">
      <c r="H217" s="12"/>
    </row>
    <row r="218" spans="8:8" ht="12.75" x14ac:dyDescent="0.2">
      <c r="H218" s="12"/>
    </row>
    <row r="219" spans="8:8" ht="12.75" x14ac:dyDescent="0.2">
      <c r="H219" s="12"/>
    </row>
    <row r="220" spans="8:8" ht="12.75" x14ac:dyDescent="0.2">
      <c r="H220" s="12"/>
    </row>
    <row r="221" spans="8:8" ht="12.75" x14ac:dyDescent="0.2">
      <c r="H221" s="12"/>
    </row>
    <row r="222" spans="8:8" ht="12.75" x14ac:dyDescent="0.2">
      <c r="H222" s="12"/>
    </row>
    <row r="223" spans="8:8" ht="12.75" x14ac:dyDescent="0.2">
      <c r="H223" s="12"/>
    </row>
    <row r="224" spans="8:8" ht="12.75" x14ac:dyDescent="0.2">
      <c r="H224" s="12"/>
    </row>
    <row r="225" spans="8:8" ht="12.75" x14ac:dyDescent="0.2">
      <c r="H225" s="12"/>
    </row>
    <row r="226" spans="8:8" ht="12.75" x14ac:dyDescent="0.2">
      <c r="H226" s="12"/>
    </row>
    <row r="227" spans="8:8" ht="12.75" x14ac:dyDescent="0.2">
      <c r="H227" s="12"/>
    </row>
    <row r="228" spans="8:8" ht="12.75" x14ac:dyDescent="0.2">
      <c r="H228" s="12"/>
    </row>
    <row r="229" spans="8:8" ht="12.75" x14ac:dyDescent="0.2">
      <c r="H229" s="12"/>
    </row>
    <row r="230" spans="8:8" ht="12.75" x14ac:dyDescent="0.2">
      <c r="H230" s="12"/>
    </row>
    <row r="231" spans="8:8" ht="12.75" x14ac:dyDescent="0.2">
      <c r="H231" s="12"/>
    </row>
    <row r="232" spans="8:8" ht="12.75" x14ac:dyDescent="0.2">
      <c r="H232" s="12"/>
    </row>
    <row r="233" spans="8:8" ht="12.75" x14ac:dyDescent="0.2">
      <c r="H233" s="12"/>
    </row>
    <row r="234" spans="8:8" ht="12.75" x14ac:dyDescent="0.2">
      <c r="H234" s="12"/>
    </row>
    <row r="235" spans="8:8" ht="12.75" x14ac:dyDescent="0.2">
      <c r="H235" s="12"/>
    </row>
    <row r="236" spans="8:8" ht="12.75" x14ac:dyDescent="0.2">
      <c r="H236" s="12"/>
    </row>
    <row r="237" spans="8:8" ht="12.75" x14ac:dyDescent="0.2">
      <c r="H237" s="12"/>
    </row>
    <row r="238" spans="8:8" ht="12.75" x14ac:dyDescent="0.2">
      <c r="H238" s="12"/>
    </row>
    <row r="239" spans="8:8" ht="12.75" x14ac:dyDescent="0.2">
      <c r="H239" s="12"/>
    </row>
    <row r="240" spans="8:8" ht="12.75" x14ac:dyDescent="0.2">
      <c r="H240" s="12"/>
    </row>
    <row r="241" spans="8:8" ht="12.75" x14ac:dyDescent="0.2">
      <c r="H241" s="12"/>
    </row>
    <row r="242" spans="8:8" ht="12.75" x14ac:dyDescent="0.2">
      <c r="H242" s="12"/>
    </row>
    <row r="243" spans="8:8" ht="12.75" x14ac:dyDescent="0.2">
      <c r="H243" s="12"/>
    </row>
    <row r="244" spans="8:8" ht="12.75" x14ac:dyDescent="0.2">
      <c r="H244" s="12"/>
    </row>
    <row r="245" spans="8:8" ht="12.75" x14ac:dyDescent="0.2">
      <c r="H245" s="12"/>
    </row>
    <row r="246" spans="8:8" ht="12.75" x14ac:dyDescent="0.2">
      <c r="H246" s="12"/>
    </row>
    <row r="247" spans="8:8" ht="12.75" x14ac:dyDescent="0.2">
      <c r="H247" s="12"/>
    </row>
    <row r="248" spans="8:8" ht="12.75" x14ac:dyDescent="0.2">
      <c r="H248" s="12"/>
    </row>
    <row r="249" spans="8:8" ht="12.75" x14ac:dyDescent="0.2">
      <c r="H249" s="12"/>
    </row>
    <row r="250" spans="8:8" ht="12.75" x14ac:dyDescent="0.2">
      <c r="H250" s="12"/>
    </row>
    <row r="251" spans="8:8" ht="12.75" x14ac:dyDescent="0.2">
      <c r="H251" s="12"/>
    </row>
    <row r="252" spans="8:8" ht="12.75" x14ac:dyDescent="0.2">
      <c r="H252" s="12"/>
    </row>
    <row r="253" spans="8:8" ht="12.75" x14ac:dyDescent="0.2">
      <c r="H253" s="12"/>
    </row>
    <row r="254" spans="8:8" ht="12.75" x14ac:dyDescent="0.2">
      <c r="H254" s="12"/>
    </row>
    <row r="255" spans="8:8" ht="12.75" x14ac:dyDescent="0.2">
      <c r="H255" s="12"/>
    </row>
    <row r="256" spans="8:8" ht="12.75" x14ac:dyDescent="0.2">
      <c r="H256" s="12"/>
    </row>
    <row r="257" spans="8:8" ht="12.75" x14ac:dyDescent="0.2">
      <c r="H257" s="12"/>
    </row>
    <row r="258" spans="8:8" ht="12.75" x14ac:dyDescent="0.2">
      <c r="H258" s="12"/>
    </row>
    <row r="259" spans="8:8" ht="12.75" x14ac:dyDescent="0.2">
      <c r="H259" s="12"/>
    </row>
    <row r="260" spans="8:8" ht="12.75" x14ac:dyDescent="0.2">
      <c r="H260" s="12"/>
    </row>
    <row r="261" spans="8:8" ht="12.75" x14ac:dyDescent="0.2">
      <c r="H261" s="12"/>
    </row>
    <row r="262" spans="8:8" ht="12.75" x14ac:dyDescent="0.2">
      <c r="H262" s="12"/>
    </row>
    <row r="263" spans="8:8" ht="12.75" x14ac:dyDescent="0.2">
      <c r="H263" s="12"/>
    </row>
    <row r="264" spans="8:8" ht="12.75" x14ac:dyDescent="0.2">
      <c r="H264" s="12"/>
    </row>
    <row r="265" spans="8:8" ht="12.75" x14ac:dyDescent="0.2">
      <c r="H265" s="12"/>
    </row>
    <row r="266" spans="8:8" ht="12.75" x14ac:dyDescent="0.2">
      <c r="H266" s="12"/>
    </row>
    <row r="267" spans="8:8" ht="12.75" x14ac:dyDescent="0.2">
      <c r="H267" s="12"/>
    </row>
    <row r="268" spans="8:8" ht="12.75" x14ac:dyDescent="0.2">
      <c r="H268" s="12"/>
    </row>
    <row r="269" spans="8:8" ht="12.75" x14ac:dyDescent="0.2">
      <c r="H269" s="12"/>
    </row>
    <row r="270" spans="8:8" ht="12.75" x14ac:dyDescent="0.2">
      <c r="H270" s="12"/>
    </row>
    <row r="271" spans="8:8" ht="12.75" x14ac:dyDescent="0.2">
      <c r="H271" s="12"/>
    </row>
    <row r="272" spans="8:8" ht="12.75" x14ac:dyDescent="0.2">
      <c r="H272" s="12"/>
    </row>
    <row r="273" spans="8:8" ht="12.75" x14ac:dyDescent="0.2">
      <c r="H273" s="12"/>
    </row>
    <row r="274" spans="8:8" ht="12.75" x14ac:dyDescent="0.2">
      <c r="H274" s="12"/>
    </row>
    <row r="275" spans="8:8" ht="12.75" x14ac:dyDescent="0.2">
      <c r="H275" s="12"/>
    </row>
    <row r="276" spans="8:8" ht="12.75" x14ac:dyDescent="0.2">
      <c r="H276" s="12"/>
    </row>
    <row r="277" spans="8:8" ht="12.75" x14ac:dyDescent="0.2">
      <c r="H277" s="12"/>
    </row>
    <row r="278" spans="8:8" ht="12.75" x14ac:dyDescent="0.2">
      <c r="H278" s="12"/>
    </row>
    <row r="279" spans="8:8" ht="12.75" x14ac:dyDescent="0.2">
      <c r="H279" s="12"/>
    </row>
    <row r="280" spans="8:8" ht="12.75" x14ac:dyDescent="0.2">
      <c r="H280" s="12"/>
    </row>
    <row r="281" spans="8:8" ht="12.75" x14ac:dyDescent="0.2">
      <c r="H281" s="12"/>
    </row>
    <row r="282" spans="8:8" ht="12.75" x14ac:dyDescent="0.2">
      <c r="H282" s="12"/>
    </row>
    <row r="283" spans="8:8" ht="12.75" x14ac:dyDescent="0.2">
      <c r="H283" s="12"/>
    </row>
    <row r="284" spans="8:8" ht="12.75" x14ac:dyDescent="0.2">
      <c r="H284" s="12"/>
    </row>
    <row r="285" spans="8:8" ht="12.75" x14ac:dyDescent="0.2">
      <c r="H285" s="12"/>
    </row>
    <row r="286" spans="8:8" ht="12.75" x14ac:dyDescent="0.2">
      <c r="H286" s="12"/>
    </row>
    <row r="287" spans="8:8" ht="12.75" x14ac:dyDescent="0.2">
      <c r="H287" s="12"/>
    </row>
    <row r="288" spans="8:8" ht="12.75" x14ac:dyDescent="0.2">
      <c r="H288" s="12"/>
    </row>
    <row r="289" spans="8:8" ht="12.75" x14ac:dyDescent="0.2">
      <c r="H289" s="12"/>
    </row>
    <row r="290" spans="8:8" ht="12.75" x14ac:dyDescent="0.2">
      <c r="H290" s="12"/>
    </row>
    <row r="291" spans="8:8" ht="12.75" x14ac:dyDescent="0.2">
      <c r="H291" s="12"/>
    </row>
    <row r="292" spans="8:8" ht="12.75" x14ac:dyDescent="0.2">
      <c r="H292" s="12"/>
    </row>
    <row r="293" spans="8:8" ht="12.75" x14ac:dyDescent="0.2">
      <c r="H293" s="12"/>
    </row>
    <row r="294" spans="8:8" ht="12.75" x14ac:dyDescent="0.2">
      <c r="H294" s="12"/>
    </row>
    <row r="295" spans="8:8" ht="12.75" x14ac:dyDescent="0.2">
      <c r="H295" s="12"/>
    </row>
    <row r="296" spans="8:8" ht="12.75" x14ac:dyDescent="0.2">
      <c r="H296" s="12"/>
    </row>
    <row r="297" spans="8:8" ht="12.75" x14ac:dyDescent="0.2">
      <c r="H297" s="12"/>
    </row>
    <row r="298" spans="8:8" ht="12.75" x14ac:dyDescent="0.2">
      <c r="H298" s="12"/>
    </row>
    <row r="299" spans="8:8" ht="12.75" x14ac:dyDescent="0.2">
      <c r="H299" s="12"/>
    </row>
    <row r="300" spans="8:8" ht="12.75" x14ac:dyDescent="0.2">
      <c r="H300" s="12"/>
    </row>
    <row r="301" spans="8:8" ht="12.75" x14ac:dyDescent="0.2">
      <c r="H301" s="12"/>
    </row>
    <row r="302" spans="8:8" ht="12.75" x14ac:dyDescent="0.2">
      <c r="H302" s="12"/>
    </row>
    <row r="303" spans="8:8" ht="12.75" x14ac:dyDescent="0.2">
      <c r="H303" s="12"/>
    </row>
    <row r="304" spans="8:8" ht="12.75" x14ac:dyDescent="0.2">
      <c r="H304" s="12"/>
    </row>
    <row r="305" spans="8:8" ht="12.75" x14ac:dyDescent="0.2">
      <c r="H305" s="12"/>
    </row>
    <row r="306" spans="8:8" ht="12.75" x14ac:dyDescent="0.2">
      <c r="H306" s="12"/>
    </row>
    <row r="307" spans="8:8" ht="12.75" x14ac:dyDescent="0.2">
      <c r="H307" s="12"/>
    </row>
    <row r="308" spans="8:8" ht="12.75" x14ac:dyDescent="0.2">
      <c r="H308" s="12"/>
    </row>
    <row r="309" spans="8:8" ht="12.75" x14ac:dyDescent="0.2">
      <c r="H309" s="12"/>
    </row>
    <row r="310" spans="8:8" ht="12.75" x14ac:dyDescent="0.2">
      <c r="H310" s="12"/>
    </row>
    <row r="311" spans="8:8" ht="12.75" x14ac:dyDescent="0.2">
      <c r="H311" s="12"/>
    </row>
    <row r="312" spans="8:8" ht="12.75" x14ac:dyDescent="0.2">
      <c r="H312" s="12"/>
    </row>
    <row r="313" spans="8:8" ht="12.75" x14ac:dyDescent="0.2">
      <c r="H313" s="12"/>
    </row>
    <row r="314" spans="8:8" ht="12.75" x14ac:dyDescent="0.2">
      <c r="H314" s="12"/>
    </row>
    <row r="315" spans="8:8" ht="12.75" x14ac:dyDescent="0.2">
      <c r="H315" s="12"/>
    </row>
    <row r="316" spans="8:8" ht="12.75" x14ac:dyDescent="0.2">
      <c r="H316" s="12"/>
    </row>
    <row r="317" spans="8:8" ht="12.75" x14ac:dyDescent="0.2">
      <c r="H317" s="12"/>
    </row>
    <row r="318" spans="8:8" ht="12.75" x14ac:dyDescent="0.2">
      <c r="H318" s="12"/>
    </row>
    <row r="319" spans="8:8" ht="12.75" x14ac:dyDescent="0.2">
      <c r="H319" s="12"/>
    </row>
    <row r="320" spans="8:8" ht="12.75" x14ac:dyDescent="0.2">
      <c r="H320" s="12"/>
    </row>
    <row r="321" spans="8:8" ht="12.75" x14ac:dyDescent="0.2">
      <c r="H321" s="12"/>
    </row>
    <row r="322" spans="8:8" ht="12.75" x14ac:dyDescent="0.2">
      <c r="H322" s="12"/>
    </row>
    <row r="323" spans="8:8" ht="12.75" x14ac:dyDescent="0.2">
      <c r="H323" s="12"/>
    </row>
    <row r="324" spans="8:8" ht="12.75" x14ac:dyDescent="0.2">
      <c r="H324" s="12"/>
    </row>
    <row r="325" spans="8:8" ht="12.75" x14ac:dyDescent="0.2">
      <c r="H325" s="12"/>
    </row>
    <row r="326" spans="8:8" ht="12.75" x14ac:dyDescent="0.2">
      <c r="H326" s="12"/>
    </row>
    <row r="327" spans="8:8" ht="12.75" x14ac:dyDescent="0.2">
      <c r="H327" s="12"/>
    </row>
    <row r="328" spans="8:8" ht="12.75" x14ac:dyDescent="0.2">
      <c r="H328" s="12"/>
    </row>
    <row r="329" spans="8:8" ht="12.75" x14ac:dyDescent="0.2">
      <c r="H329" s="12"/>
    </row>
    <row r="330" spans="8:8" ht="12.75" x14ac:dyDescent="0.2">
      <c r="H330" s="12"/>
    </row>
    <row r="331" spans="8:8" ht="12.75" x14ac:dyDescent="0.2">
      <c r="H331" s="12"/>
    </row>
    <row r="332" spans="8:8" ht="12.75" x14ac:dyDescent="0.2">
      <c r="H332" s="12"/>
    </row>
    <row r="333" spans="8:8" ht="12.75" x14ac:dyDescent="0.2">
      <c r="H333" s="12"/>
    </row>
    <row r="334" spans="8:8" ht="12.75" x14ac:dyDescent="0.2">
      <c r="H334" s="12"/>
    </row>
    <row r="335" spans="8:8" ht="12.75" x14ac:dyDescent="0.2">
      <c r="H335" s="12"/>
    </row>
    <row r="336" spans="8:8" ht="12.75" x14ac:dyDescent="0.2">
      <c r="H336" s="12"/>
    </row>
    <row r="337" spans="8:8" ht="12.75" x14ac:dyDescent="0.2">
      <c r="H337" s="12"/>
    </row>
    <row r="338" spans="8:8" ht="12.75" x14ac:dyDescent="0.2">
      <c r="H338" s="12"/>
    </row>
    <row r="339" spans="8:8" ht="12.75" x14ac:dyDescent="0.2">
      <c r="H339" s="12"/>
    </row>
    <row r="340" spans="8:8" ht="12.75" x14ac:dyDescent="0.2">
      <c r="H340" s="12"/>
    </row>
    <row r="341" spans="8:8" ht="12.75" x14ac:dyDescent="0.2">
      <c r="H341" s="12"/>
    </row>
    <row r="342" spans="8:8" ht="12.75" x14ac:dyDescent="0.2">
      <c r="H342" s="12"/>
    </row>
    <row r="343" spans="8:8" ht="12.75" x14ac:dyDescent="0.2">
      <c r="H343" s="12"/>
    </row>
    <row r="344" spans="8:8" ht="12.75" x14ac:dyDescent="0.2">
      <c r="H344" s="12"/>
    </row>
    <row r="345" spans="8:8" ht="12.75" x14ac:dyDescent="0.2">
      <c r="H345" s="12"/>
    </row>
    <row r="346" spans="8:8" ht="12.75" x14ac:dyDescent="0.2">
      <c r="H346" s="12"/>
    </row>
    <row r="347" spans="8:8" ht="12.75" x14ac:dyDescent="0.2">
      <c r="H347" s="12"/>
    </row>
    <row r="348" spans="8:8" ht="12.75" x14ac:dyDescent="0.2">
      <c r="H348" s="12"/>
    </row>
    <row r="349" spans="8:8" ht="12.75" x14ac:dyDescent="0.2">
      <c r="H349" s="12"/>
    </row>
    <row r="350" spans="8:8" ht="12.75" x14ac:dyDescent="0.2">
      <c r="H350" s="12"/>
    </row>
    <row r="351" spans="8:8" ht="12.75" x14ac:dyDescent="0.2">
      <c r="H351" s="12"/>
    </row>
    <row r="352" spans="8:8" ht="12.75" x14ac:dyDescent="0.2">
      <c r="H352" s="12"/>
    </row>
    <row r="353" spans="8:8" ht="12.75" x14ac:dyDescent="0.2">
      <c r="H353" s="12"/>
    </row>
    <row r="354" spans="8:8" ht="12.75" x14ac:dyDescent="0.2">
      <c r="H354" s="12"/>
    </row>
    <row r="355" spans="8:8" ht="12.75" x14ac:dyDescent="0.2">
      <c r="H355" s="12"/>
    </row>
    <row r="356" spans="8:8" ht="12.75" x14ac:dyDescent="0.2">
      <c r="H356" s="12"/>
    </row>
    <row r="357" spans="8:8" ht="12.75" x14ac:dyDescent="0.2">
      <c r="H357" s="12"/>
    </row>
    <row r="358" spans="8:8" ht="12.75" x14ac:dyDescent="0.2">
      <c r="H358" s="12"/>
    </row>
    <row r="359" spans="8:8" ht="12.75" x14ac:dyDescent="0.2">
      <c r="H359" s="12"/>
    </row>
    <row r="360" spans="8:8" ht="12.75" x14ac:dyDescent="0.2">
      <c r="H360" s="12"/>
    </row>
    <row r="361" spans="8:8" ht="12.75" x14ac:dyDescent="0.2">
      <c r="H361" s="12"/>
    </row>
    <row r="362" spans="8:8" ht="12.75" x14ac:dyDescent="0.2">
      <c r="H362" s="12"/>
    </row>
    <row r="363" spans="8:8" ht="12.75" x14ac:dyDescent="0.2">
      <c r="H363" s="12"/>
    </row>
    <row r="364" spans="8:8" ht="12.75" x14ac:dyDescent="0.2">
      <c r="H364" s="12"/>
    </row>
    <row r="365" spans="8:8" ht="12.75" x14ac:dyDescent="0.2">
      <c r="H365" s="12"/>
    </row>
    <row r="366" spans="8:8" ht="12.75" x14ac:dyDescent="0.2">
      <c r="H366" s="12"/>
    </row>
    <row r="367" spans="8:8" ht="12.75" x14ac:dyDescent="0.2">
      <c r="H367" s="12"/>
    </row>
    <row r="368" spans="8:8" ht="12.75" x14ac:dyDescent="0.2">
      <c r="H368" s="12"/>
    </row>
    <row r="369" spans="8:8" ht="12.75" x14ac:dyDescent="0.2">
      <c r="H369" s="12"/>
    </row>
    <row r="370" spans="8:8" ht="12.75" x14ac:dyDescent="0.2">
      <c r="H370" s="12"/>
    </row>
    <row r="371" spans="8:8" ht="12.75" x14ac:dyDescent="0.2">
      <c r="H371" s="12"/>
    </row>
    <row r="372" spans="8:8" ht="12.75" x14ac:dyDescent="0.2">
      <c r="H372" s="12"/>
    </row>
    <row r="373" spans="8:8" ht="12.75" x14ac:dyDescent="0.2">
      <c r="H373" s="12"/>
    </row>
    <row r="374" spans="8:8" ht="12.75" x14ac:dyDescent="0.2">
      <c r="H374" s="12"/>
    </row>
    <row r="375" spans="8:8" ht="12.75" x14ac:dyDescent="0.2">
      <c r="H375" s="12"/>
    </row>
    <row r="376" spans="8:8" ht="12.75" x14ac:dyDescent="0.2">
      <c r="H376" s="12"/>
    </row>
    <row r="377" spans="8:8" ht="12.75" x14ac:dyDescent="0.2">
      <c r="H377" s="12"/>
    </row>
    <row r="378" spans="8:8" ht="12.75" x14ac:dyDescent="0.2">
      <c r="H378" s="12"/>
    </row>
    <row r="379" spans="8:8" ht="12.75" x14ac:dyDescent="0.2">
      <c r="H379" s="12"/>
    </row>
    <row r="380" spans="8:8" ht="12.75" x14ac:dyDescent="0.2">
      <c r="H380" s="12"/>
    </row>
    <row r="381" spans="8:8" ht="12.75" x14ac:dyDescent="0.2">
      <c r="H381" s="12"/>
    </row>
    <row r="382" spans="8:8" ht="12.75" x14ac:dyDescent="0.2">
      <c r="H382" s="12"/>
    </row>
    <row r="383" spans="8:8" ht="12.75" x14ac:dyDescent="0.2">
      <c r="H383" s="12"/>
    </row>
    <row r="384" spans="8:8" ht="12.75" x14ac:dyDescent="0.2">
      <c r="H384" s="12"/>
    </row>
    <row r="385" spans="8:8" ht="12.75" x14ac:dyDescent="0.2">
      <c r="H385" s="12"/>
    </row>
    <row r="386" spans="8:8" ht="12.75" x14ac:dyDescent="0.2">
      <c r="H386" s="12"/>
    </row>
    <row r="387" spans="8:8" ht="12.75" x14ac:dyDescent="0.2">
      <c r="H387" s="12"/>
    </row>
    <row r="388" spans="8:8" ht="12.75" x14ac:dyDescent="0.2">
      <c r="H388" s="12"/>
    </row>
    <row r="389" spans="8:8" ht="12.75" x14ac:dyDescent="0.2">
      <c r="H389" s="12"/>
    </row>
    <row r="390" spans="8:8" ht="12.75" x14ac:dyDescent="0.2">
      <c r="H390" s="12"/>
    </row>
    <row r="391" spans="8:8" ht="12.75" x14ac:dyDescent="0.2">
      <c r="H391" s="12"/>
    </row>
    <row r="392" spans="8:8" ht="12.75" x14ac:dyDescent="0.2">
      <c r="H392" s="12"/>
    </row>
    <row r="393" spans="8:8" ht="12.75" x14ac:dyDescent="0.2">
      <c r="H393" s="12"/>
    </row>
    <row r="394" spans="8:8" ht="12.75" x14ac:dyDescent="0.2">
      <c r="H394" s="12"/>
    </row>
    <row r="395" spans="8:8" ht="12.75" x14ac:dyDescent="0.2">
      <c r="H395" s="12"/>
    </row>
    <row r="396" spans="8:8" ht="12.75" x14ac:dyDescent="0.2">
      <c r="H396" s="12"/>
    </row>
    <row r="397" spans="8:8" ht="12.75" x14ac:dyDescent="0.2">
      <c r="H397" s="12"/>
    </row>
    <row r="398" spans="8:8" ht="12.75" x14ac:dyDescent="0.2">
      <c r="H398" s="12"/>
    </row>
    <row r="399" spans="8:8" ht="12.75" x14ac:dyDescent="0.2">
      <c r="H399" s="12"/>
    </row>
    <row r="400" spans="8:8" ht="12.75" x14ac:dyDescent="0.2">
      <c r="H400" s="12"/>
    </row>
    <row r="401" spans="8:8" ht="12.75" x14ac:dyDescent="0.2">
      <c r="H401" s="12"/>
    </row>
    <row r="402" spans="8:8" ht="12.75" x14ac:dyDescent="0.2">
      <c r="H402" s="12"/>
    </row>
    <row r="403" spans="8:8" ht="12.75" x14ac:dyDescent="0.2">
      <c r="H403" s="12"/>
    </row>
    <row r="404" spans="8:8" ht="12.75" x14ac:dyDescent="0.2">
      <c r="H404" s="12"/>
    </row>
    <row r="405" spans="8:8" ht="12.75" x14ac:dyDescent="0.2">
      <c r="H405" s="12"/>
    </row>
    <row r="406" spans="8:8" ht="12.75" x14ac:dyDescent="0.2">
      <c r="H406" s="12"/>
    </row>
    <row r="407" spans="8:8" ht="12.75" x14ac:dyDescent="0.2">
      <c r="H407" s="12"/>
    </row>
    <row r="408" spans="8:8" ht="12.75" x14ac:dyDescent="0.2">
      <c r="H408" s="12"/>
    </row>
    <row r="409" spans="8:8" ht="12.75" x14ac:dyDescent="0.2">
      <c r="H409" s="12"/>
    </row>
    <row r="410" spans="8:8" ht="12.75" x14ac:dyDescent="0.2">
      <c r="H410" s="12"/>
    </row>
    <row r="411" spans="8:8" ht="12.75" x14ac:dyDescent="0.2">
      <c r="H411" s="12"/>
    </row>
    <row r="412" spans="8:8" ht="12.75" x14ac:dyDescent="0.2">
      <c r="H412" s="12"/>
    </row>
    <row r="413" spans="8:8" ht="12.75" x14ac:dyDescent="0.2">
      <c r="H413" s="12"/>
    </row>
    <row r="414" spans="8:8" ht="12.75" x14ac:dyDescent="0.2">
      <c r="H414" s="12"/>
    </row>
    <row r="415" spans="8:8" ht="12.75" x14ac:dyDescent="0.2">
      <c r="H415" s="12"/>
    </row>
    <row r="416" spans="8:8" ht="12.75" x14ac:dyDescent="0.2">
      <c r="H416" s="12"/>
    </row>
    <row r="417" spans="8:8" ht="12.75" x14ac:dyDescent="0.2">
      <c r="H417" s="12"/>
    </row>
    <row r="418" spans="8:8" ht="12.75" x14ac:dyDescent="0.2">
      <c r="H418" s="12"/>
    </row>
    <row r="419" spans="8:8" ht="12.75" x14ac:dyDescent="0.2">
      <c r="H419" s="12"/>
    </row>
    <row r="420" spans="8:8" ht="12.75" x14ac:dyDescent="0.2">
      <c r="H420" s="12"/>
    </row>
    <row r="421" spans="8:8" ht="12.75" x14ac:dyDescent="0.2">
      <c r="H421" s="12"/>
    </row>
    <row r="422" spans="8:8" ht="12.75" x14ac:dyDescent="0.2">
      <c r="H422" s="12"/>
    </row>
    <row r="423" spans="8:8" ht="12.75" x14ac:dyDescent="0.2">
      <c r="H423" s="12"/>
    </row>
    <row r="424" spans="8:8" ht="12.75" x14ac:dyDescent="0.2">
      <c r="H424" s="12"/>
    </row>
    <row r="425" spans="8:8" ht="12.75" x14ac:dyDescent="0.2">
      <c r="H425" s="12"/>
    </row>
    <row r="426" spans="8:8" ht="12.75" x14ac:dyDescent="0.2">
      <c r="H426" s="12"/>
    </row>
    <row r="427" spans="8:8" ht="12.75" x14ac:dyDescent="0.2">
      <c r="H427" s="12"/>
    </row>
    <row r="428" spans="8:8" ht="12.75" x14ac:dyDescent="0.2">
      <c r="H428" s="12"/>
    </row>
    <row r="429" spans="8:8" ht="12.75" x14ac:dyDescent="0.2">
      <c r="H429" s="12"/>
    </row>
    <row r="430" spans="8:8" ht="12.75" x14ac:dyDescent="0.2">
      <c r="H430" s="12"/>
    </row>
    <row r="431" spans="8:8" ht="12.75" x14ac:dyDescent="0.2">
      <c r="H431" s="12"/>
    </row>
    <row r="432" spans="8:8" ht="12.75" x14ac:dyDescent="0.2">
      <c r="H432" s="12"/>
    </row>
    <row r="433" spans="8:8" ht="12.75" x14ac:dyDescent="0.2">
      <c r="H433" s="12"/>
    </row>
    <row r="434" spans="8:8" ht="12.75" x14ac:dyDescent="0.2">
      <c r="H434" s="12"/>
    </row>
    <row r="435" spans="8:8" ht="12.75" x14ac:dyDescent="0.2">
      <c r="H435" s="12"/>
    </row>
    <row r="436" spans="8:8" ht="12.75" x14ac:dyDescent="0.2">
      <c r="H436" s="12"/>
    </row>
    <row r="437" spans="8:8" ht="12.75" x14ac:dyDescent="0.2">
      <c r="H437" s="12"/>
    </row>
    <row r="438" spans="8:8" ht="12.75" x14ac:dyDescent="0.2">
      <c r="H438" s="12"/>
    </row>
    <row r="439" spans="8:8" ht="12.75" x14ac:dyDescent="0.2">
      <c r="H439" s="12"/>
    </row>
    <row r="440" spans="8:8" ht="12.75" x14ac:dyDescent="0.2">
      <c r="H440" s="12"/>
    </row>
    <row r="441" spans="8:8" ht="12.75" x14ac:dyDescent="0.2">
      <c r="H441" s="12"/>
    </row>
    <row r="442" spans="8:8" ht="12.75" x14ac:dyDescent="0.2">
      <c r="H442" s="12"/>
    </row>
    <row r="443" spans="8:8" ht="12.75" x14ac:dyDescent="0.2">
      <c r="H443" s="12"/>
    </row>
    <row r="444" spans="8:8" ht="12.75" x14ac:dyDescent="0.2">
      <c r="H444" s="12"/>
    </row>
    <row r="445" spans="8:8" ht="12.75" x14ac:dyDescent="0.2">
      <c r="H445" s="12"/>
    </row>
    <row r="446" spans="8:8" ht="12.75" x14ac:dyDescent="0.2">
      <c r="H446" s="12"/>
    </row>
    <row r="447" spans="8:8" ht="12.75" x14ac:dyDescent="0.2">
      <c r="H447" s="12"/>
    </row>
    <row r="448" spans="8:8" ht="12.75" x14ac:dyDescent="0.2">
      <c r="H448" s="12"/>
    </row>
    <row r="449" spans="8:8" ht="12.75" x14ac:dyDescent="0.2">
      <c r="H449" s="12"/>
    </row>
    <row r="450" spans="8:8" ht="12.75" x14ac:dyDescent="0.2">
      <c r="H450" s="12"/>
    </row>
    <row r="451" spans="8:8" ht="12.75" x14ac:dyDescent="0.2">
      <c r="H451" s="12"/>
    </row>
    <row r="452" spans="8:8" ht="12.75" x14ac:dyDescent="0.2">
      <c r="H452" s="12"/>
    </row>
    <row r="453" spans="8:8" ht="12.75" x14ac:dyDescent="0.2">
      <c r="H453" s="12"/>
    </row>
    <row r="454" spans="8:8" ht="12.75" x14ac:dyDescent="0.2">
      <c r="H454" s="12"/>
    </row>
    <row r="455" spans="8:8" ht="12.75" x14ac:dyDescent="0.2">
      <c r="H455" s="12"/>
    </row>
    <row r="456" spans="8:8" ht="12.75" x14ac:dyDescent="0.2">
      <c r="H456" s="12"/>
    </row>
    <row r="457" spans="8:8" ht="12.75" x14ac:dyDescent="0.2">
      <c r="H457" s="12"/>
    </row>
    <row r="458" spans="8:8" ht="12.75" x14ac:dyDescent="0.2">
      <c r="H458" s="12"/>
    </row>
    <row r="459" spans="8:8" ht="12.75" x14ac:dyDescent="0.2">
      <c r="H459" s="12"/>
    </row>
    <row r="460" spans="8:8" ht="12.75" x14ac:dyDescent="0.2">
      <c r="H460" s="12"/>
    </row>
    <row r="461" spans="8:8" ht="12.75" x14ac:dyDescent="0.2">
      <c r="H461" s="12"/>
    </row>
    <row r="462" spans="8:8" ht="12.75" x14ac:dyDescent="0.2">
      <c r="H462" s="12"/>
    </row>
    <row r="463" spans="8:8" ht="12.75" x14ac:dyDescent="0.2">
      <c r="H463" s="12"/>
    </row>
    <row r="464" spans="8:8" ht="12.75" x14ac:dyDescent="0.2">
      <c r="H464" s="12"/>
    </row>
    <row r="465" spans="8:8" ht="12.75" x14ac:dyDescent="0.2">
      <c r="H465" s="12"/>
    </row>
    <row r="466" spans="8:8" ht="12.75" x14ac:dyDescent="0.2">
      <c r="H466" s="12"/>
    </row>
    <row r="467" spans="8:8" ht="12.75" x14ac:dyDescent="0.2">
      <c r="H467" s="12"/>
    </row>
    <row r="468" spans="8:8" ht="12.75" x14ac:dyDescent="0.2">
      <c r="H468" s="12"/>
    </row>
    <row r="469" spans="8:8" ht="12.75" x14ac:dyDescent="0.2">
      <c r="H469" s="12"/>
    </row>
    <row r="470" spans="8:8" ht="12.75" x14ac:dyDescent="0.2">
      <c r="H470" s="12"/>
    </row>
    <row r="471" spans="8:8" ht="12.75" x14ac:dyDescent="0.2">
      <c r="H471" s="12"/>
    </row>
    <row r="472" spans="8:8" ht="12.75" x14ac:dyDescent="0.2">
      <c r="H472" s="12"/>
    </row>
    <row r="473" spans="8:8" ht="12.75" x14ac:dyDescent="0.2">
      <c r="H473" s="12"/>
    </row>
    <row r="474" spans="8:8" ht="12.75" x14ac:dyDescent="0.2">
      <c r="H474" s="12"/>
    </row>
    <row r="475" spans="8:8" ht="12.75" x14ac:dyDescent="0.2">
      <c r="H475" s="12"/>
    </row>
    <row r="476" spans="8:8" ht="12.75" x14ac:dyDescent="0.2">
      <c r="H476" s="12"/>
    </row>
    <row r="477" spans="8:8" ht="12.75" x14ac:dyDescent="0.2">
      <c r="H477" s="12"/>
    </row>
    <row r="478" spans="8:8" ht="12.75" x14ac:dyDescent="0.2">
      <c r="H478" s="12"/>
    </row>
    <row r="479" spans="8:8" ht="12.75" x14ac:dyDescent="0.2">
      <c r="H479" s="12"/>
    </row>
    <row r="480" spans="8:8" ht="12.75" x14ac:dyDescent="0.2">
      <c r="H480" s="12"/>
    </row>
    <row r="481" spans="8:8" ht="12.75" x14ac:dyDescent="0.2">
      <c r="H481" s="12"/>
    </row>
    <row r="482" spans="8:8" ht="12.75" x14ac:dyDescent="0.2">
      <c r="H482" s="12"/>
    </row>
    <row r="483" spans="8:8" ht="12.75" x14ac:dyDescent="0.2">
      <c r="H483" s="12"/>
    </row>
    <row r="484" spans="8:8" ht="12.75" x14ac:dyDescent="0.2">
      <c r="H484" s="12"/>
    </row>
    <row r="485" spans="8:8" ht="12.75" x14ac:dyDescent="0.2">
      <c r="H485" s="12"/>
    </row>
    <row r="486" spans="8:8" ht="12.75" x14ac:dyDescent="0.2">
      <c r="H486" s="12"/>
    </row>
    <row r="487" spans="8:8" ht="12.75" x14ac:dyDescent="0.2">
      <c r="H487" s="12"/>
    </row>
    <row r="488" spans="8:8" ht="12.75" x14ac:dyDescent="0.2">
      <c r="H488" s="12"/>
    </row>
    <row r="489" spans="8:8" ht="12.75" x14ac:dyDescent="0.2">
      <c r="H489" s="12"/>
    </row>
    <row r="490" spans="8:8" ht="12.75" x14ac:dyDescent="0.2">
      <c r="H490" s="12"/>
    </row>
    <row r="491" spans="8:8" ht="12.75" x14ac:dyDescent="0.2">
      <c r="H491" s="12"/>
    </row>
    <row r="492" spans="8:8" ht="12.75" x14ac:dyDescent="0.2">
      <c r="H492" s="12"/>
    </row>
    <row r="493" spans="8:8" ht="12.75" x14ac:dyDescent="0.2">
      <c r="H493" s="12"/>
    </row>
    <row r="494" spans="8:8" ht="12.75" x14ac:dyDescent="0.2">
      <c r="H494" s="12"/>
    </row>
    <row r="495" spans="8:8" ht="12.75" x14ac:dyDescent="0.2">
      <c r="H495" s="12"/>
    </row>
    <row r="496" spans="8:8" ht="12.75" x14ac:dyDescent="0.2">
      <c r="H496" s="12"/>
    </row>
    <row r="497" spans="8:8" ht="12.75" x14ac:dyDescent="0.2">
      <c r="H497" s="12"/>
    </row>
    <row r="498" spans="8:8" ht="12.75" x14ac:dyDescent="0.2">
      <c r="H498" s="12"/>
    </row>
    <row r="499" spans="8:8" ht="12.75" x14ac:dyDescent="0.2">
      <c r="H499" s="12"/>
    </row>
    <row r="500" spans="8:8" ht="12.75" x14ac:dyDescent="0.2">
      <c r="H500" s="12"/>
    </row>
    <row r="501" spans="8:8" ht="12.75" x14ac:dyDescent="0.2">
      <c r="H501" s="12"/>
    </row>
    <row r="502" spans="8:8" ht="12.75" x14ac:dyDescent="0.2">
      <c r="H502" s="12"/>
    </row>
    <row r="503" spans="8:8" ht="12.75" x14ac:dyDescent="0.2">
      <c r="H503" s="12"/>
    </row>
    <row r="504" spans="8:8" ht="12.75" x14ac:dyDescent="0.2">
      <c r="H504" s="12"/>
    </row>
    <row r="505" spans="8:8" ht="12.75" x14ac:dyDescent="0.2">
      <c r="H505" s="12"/>
    </row>
    <row r="506" spans="8:8" ht="12.75" x14ac:dyDescent="0.2">
      <c r="H506" s="12"/>
    </row>
    <row r="507" spans="8:8" ht="12.75" x14ac:dyDescent="0.2">
      <c r="H507" s="12"/>
    </row>
    <row r="508" spans="8:8" ht="12.75" x14ac:dyDescent="0.2">
      <c r="H508" s="12"/>
    </row>
    <row r="509" spans="8:8" ht="12.75" x14ac:dyDescent="0.2">
      <c r="H509" s="12"/>
    </row>
    <row r="510" spans="8:8" ht="12.75" x14ac:dyDescent="0.2">
      <c r="H510" s="12"/>
    </row>
    <row r="511" spans="8:8" ht="12.75" x14ac:dyDescent="0.2">
      <c r="H511" s="12"/>
    </row>
    <row r="512" spans="8:8" ht="12.75" x14ac:dyDescent="0.2">
      <c r="H512" s="12"/>
    </row>
    <row r="513" spans="8:8" ht="12.75" x14ac:dyDescent="0.2">
      <c r="H513" s="12"/>
    </row>
    <row r="514" spans="8:8" ht="12.75" x14ac:dyDescent="0.2">
      <c r="H514" s="12"/>
    </row>
    <row r="515" spans="8:8" ht="12.75" x14ac:dyDescent="0.2">
      <c r="H515" s="12"/>
    </row>
    <row r="516" spans="8:8" ht="12.75" x14ac:dyDescent="0.2">
      <c r="H516" s="12"/>
    </row>
    <row r="517" spans="8:8" ht="12.75" x14ac:dyDescent="0.2">
      <c r="H517" s="12"/>
    </row>
    <row r="518" spans="8:8" ht="12.75" x14ac:dyDescent="0.2">
      <c r="H518" s="12"/>
    </row>
    <row r="519" spans="8:8" ht="12.75" x14ac:dyDescent="0.2">
      <c r="H519" s="12"/>
    </row>
    <row r="520" spans="8:8" ht="12.75" x14ac:dyDescent="0.2">
      <c r="H520" s="12"/>
    </row>
    <row r="521" spans="8:8" ht="12.75" x14ac:dyDescent="0.2">
      <c r="H521" s="12"/>
    </row>
    <row r="522" spans="8:8" ht="12.75" x14ac:dyDescent="0.2">
      <c r="H522" s="12"/>
    </row>
    <row r="523" spans="8:8" ht="12.75" x14ac:dyDescent="0.2">
      <c r="H523" s="12"/>
    </row>
    <row r="524" spans="8:8" ht="12.75" x14ac:dyDescent="0.2">
      <c r="H524" s="12"/>
    </row>
    <row r="525" spans="8:8" ht="12.75" x14ac:dyDescent="0.2">
      <c r="H525" s="12"/>
    </row>
    <row r="526" spans="8:8" ht="12.75" x14ac:dyDescent="0.2">
      <c r="H526" s="12"/>
    </row>
    <row r="527" spans="8:8" ht="12.75" x14ac:dyDescent="0.2">
      <c r="H527" s="12"/>
    </row>
    <row r="528" spans="8:8" ht="12.75" x14ac:dyDescent="0.2">
      <c r="H528" s="12"/>
    </row>
    <row r="529" spans="8:8" ht="12.75" x14ac:dyDescent="0.2">
      <c r="H529" s="12"/>
    </row>
    <row r="530" spans="8:8" ht="12.75" x14ac:dyDescent="0.2">
      <c r="H530" s="12"/>
    </row>
    <row r="531" spans="8:8" ht="12.75" x14ac:dyDescent="0.2">
      <c r="H531" s="12"/>
    </row>
    <row r="532" spans="8:8" ht="12.75" x14ac:dyDescent="0.2">
      <c r="H532" s="12"/>
    </row>
    <row r="533" spans="8:8" ht="12.75" x14ac:dyDescent="0.2">
      <c r="H533" s="12"/>
    </row>
    <row r="534" spans="8:8" ht="12.75" x14ac:dyDescent="0.2">
      <c r="H534" s="12"/>
    </row>
    <row r="535" spans="8:8" ht="12.75" x14ac:dyDescent="0.2">
      <c r="H535" s="12"/>
    </row>
    <row r="536" spans="8:8" ht="12.75" x14ac:dyDescent="0.2">
      <c r="H536" s="12"/>
    </row>
    <row r="537" spans="8:8" ht="12.75" x14ac:dyDescent="0.2">
      <c r="H537" s="12"/>
    </row>
    <row r="538" spans="8:8" ht="12.75" x14ac:dyDescent="0.2">
      <c r="H538" s="12"/>
    </row>
    <row r="539" spans="8:8" ht="12.75" x14ac:dyDescent="0.2">
      <c r="H539" s="12"/>
    </row>
    <row r="540" spans="8:8" ht="12.75" x14ac:dyDescent="0.2">
      <c r="H540" s="12"/>
    </row>
    <row r="541" spans="8:8" ht="12.75" x14ac:dyDescent="0.2">
      <c r="H541" s="12"/>
    </row>
    <row r="542" spans="8:8" ht="12.75" x14ac:dyDescent="0.2">
      <c r="H542" s="12"/>
    </row>
    <row r="543" spans="8:8" ht="12.75" x14ac:dyDescent="0.2">
      <c r="H543" s="12"/>
    </row>
    <row r="544" spans="8:8" ht="12.75" x14ac:dyDescent="0.2">
      <c r="H544" s="12"/>
    </row>
    <row r="545" spans="8:8" ht="12.75" x14ac:dyDescent="0.2">
      <c r="H545" s="12"/>
    </row>
    <row r="546" spans="8:8" ht="12.75" x14ac:dyDescent="0.2">
      <c r="H546" s="12"/>
    </row>
    <row r="547" spans="8:8" ht="12.75" x14ac:dyDescent="0.2">
      <c r="H547" s="12"/>
    </row>
    <row r="548" spans="8:8" ht="12.75" x14ac:dyDescent="0.2">
      <c r="H548" s="12"/>
    </row>
    <row r="549" spans="8:8" ht="12.75" x14ac:dyDescent="0.2">
      <c r="H549" s="12"/>
    </row>
    <row r="550" spans="8:8" ht="12.75" x14ac:dyDescent="0.2">
      <c r="H550" s="12"/>
    </row>
    <row r="551" spans="8:8" ht="12.75" x14ac:dyDescent="0.2">
      <c r="H551" s="12"/>
    </row>
    <row r="552" spans="8:8" ht="12.75" x14ac:dyDescent="0.2">
      <c r="H552" s="12"/>
    </row>
    <row r="553" spans="8:8" ht="12.75" x14ac:dyDescent="0.2">
      <c r="H553" s="12"/>
    </row>
    <row r="554" spans="8:8" ht="12.75" x14ac:dyDescent="0.2">
      <c r="H554" s="12"/>
    </row>
    <row r="555" spans="8:8" ht="12.75" x14ac:dyDescent="0.2">
      <c r="H555" s="12"/>
    </row>
    <row r="556" spans="8:8" ht="12.75" x14ac:dyDescent="0.2">
      <c r="H556" s="12"/>
    </row>
    <row r="557" spans="8:8" ht="12.75" x14ac:dyDescent="0.2">
      <c r="H557" s="12"/>
    </row>
    <row r="558" spans="8:8" ht="12.75" x14ac:dyDescent="0.2">
      <c r="H558" s="12"/>
    </row>
    <row r="559" spans="8:8" ht="12.75" x14ac:dyDescent="0.2">
      <c r="H559" s="12"/>
    </row>
    <row r="560" spans="8:8" ht="12.75" x14ac:dyDescent="0.2">
      <c r="H560" s="12"/>
    </row>
    <row r="561" spans="8:8" ht="12.75" x14ac:dyDescent="0.2">
      <c r="H561" s="12"/>
    </row>
    <row r="562" spans="8:8" ht="12.75" x14ac:dyDescent="0.2">
      <c r="H562" s="12"/>
    </row>
    <row r="563" spans="8:8" ht="12.75" x14ac:dyDescent="0.2">
      <c r="H563" s="12"/>
    </row>
    <row r="564" spans="8:8" ht="12.75" x14ac:dyDescent="0.2">
      <c r="H564" s="12"/>
    </row>
    <row r="565" spans="8:8" ht="12.75" x14ac:dyDescent="0.2">
      <c r="H565" s="12"/>
    </row>
    <row r="566" spans="8:8" ht="12.75" x14ac:dyDescent="0.2">
      <c r="H566" s="12"/>
    </row>
    <row r="567" spans="8:8" ht="12.75" x14ac:dyDescent="0.2">
      <c r="H567" s="12"/>
    </row>
    <row r="568" spans="8:8" ht="12.75" x14ac:dyDescent="0.2">
      <c r="H568" s="12"/>
    </row>
    <row r="569" spans="8:8" ht="12.75" x14ac:dyDescent="0.2">
      <c r="H569" s="12"/>
    </row>
    <row r="570" spans="8:8" ht="12.75" x14ac:dyDescent="0.2">
      <c r="H570" s="12"/>
    </row>
    <row r="571" spans="8:8" ht="12.75" x14ac:dyDescent="0.2">
      <c r="H571" s="12"/>
    </row>
    <row r="572" spans="8:8" ht="12.75" x14ac:dyDescent="0.2">
      <c r="H572" s="12"/>
    </row>
    <row r="573" spans="8:8" ht="12.75" x14ac:dyDescent="0.2">
      <c r="H573" s="12"/>
    </row>
    <row r="574" spans="8:8" ht="12.75" x14ac:dyDescent="0.2">
      <c r="H574" s="12"/>
    </row>
    <row r="575" spans="8:8" ht="12.75" x14ac:dyDescent="0.2">
      <c r="H575" s="12"/>
    </row>
    <row r="576" spans="8:8" ht="12.75" x14ac:dyDescent="0.2">
      <c r="H576" s="12"/>
    </row>
    <row r="577" spans="8:8" ht="12.75" x14ac:dyDescent="0.2">
      <c r="H577" s="12"/>
    </row>
    <row r="578" spans="8:8" ht="12.75" x14ac:dyDescent="0.2">
      <c r="H578" s="12"/>
    </row>
    <row r="579" spans="8:8" ht="12.75" x14ac:dyDescent="0.2">
      <c r="H579" s="12"/>
    </row>
    <row r="580" spans="8:8" ht="12.75" x14ac:dyDescent="0.2">
      <c r="H580" s="12"/>
    </row>
    <row r="581" spans="8:8" ht="12.75" x14ac:dyDescent="0.2">
      <c r="H581" s="12"/>
    </row>
    <row r="582" spans="8:8" ht="12.75" x14ac:dyDescent="0.2">
      <c r="H582" s="12"/>
    </row>
    <row r="583" spans="8:8" ht="12.75" x14ac:dyDescent="0.2">
      <c r="H583" s="12"/>
    </row>
    <row r="584" spans="8:8" ht="12.75" x14ac:dyDescent="0.2">
      <c r="H584" s="12"/>
    </row>
    <row r="585" spans="8:8" ht="12.75" x14ac:dyDescent="0.2">
      <c r="H585" s="12"/>
    </row>
    <row r="586" spans="8:8" ht="12.75" x14ac:dyDescent="0.2">
      <c r="H586" s="12"/>
    </row>
    <row r="587" spans="8:8" ht="12.75" x14ac:dyDescent="0.2">
      <c r="H587" s="12"/>
    </row>
    <row r="588" spans="8:8" ht="12.75" x14ac:dyDescent="0.2">
      <c r="H588" s="12"/>
    </row>
    <row r="589" spans="8:8" ht="12.75" x14ac:dyDescent="0.2">
      <c r="H589" s="12"/>
    </row>
    <row r="590" spans="8:8" ht="12.75" x14ac:dyDescent="0.2">
      <c r="H590" s="12"/>
    </row>
    <row r="591" spans="8:8" ht="12.75" x14ac:dyDescent="0.2">
      <c r="H591" s="12"/>
    </row>
    <row r="592" spans="8:8" ht="12.75" x14ac:dyDescent="0.2">
      <c r="H592" s="12"/>
    </row>
    <row r="593" spans="8:8" ht="12.75" x14ac:dyDescent="0.2">
      <c r="H593" s="12"/>
    </row>
    <row r="594" spans="8:8" ht="12.75" x14ac:dyDescent="0.2">
      <c r="H594" s="12"/>
    </row>
    <row r="595" spans="8:8" ht="12.75" x14ac:dyDescent="0.2">
      <c r="H595" s="12"/>
    </row>
    <row r="596" spans="8:8" ht="12.75" x14ac:dyDescent="0.2">
      <c r="H596" s="12"/>
    </row>
    <row r="597" spans="8:8" ht="12.75" x14ac:dyDescent="0.2">
      <c r="H597" s="12"/>
    </row>
    <row r="598" spans="8:8" ht="12.75" x14ac:dyDescent="0.2">
      <c r="H598" s="12"/>
    </row>
    <row r="599" spans="8:8" ht="12.75" x14ac:dyDescent="0.2">
      <c r="H599" s="12"/>
    </row>
    <row r="600" spans="8:8" ht="12.75" x14ac:dyDescent="0.2">
      <c r="H600" s="12"/>
    </row>
    <row r="601" spans="8:8" ht="12.75" x14ac:dyDescent="0.2">
      <c r="H601" s="12"/>
    </row>
    <row r="602" spans="8:8" ht="12.75" x14ac:dyDescent="0.2">
      <c r="H602" s="12"/>
    </row>
    <row r="603" spans="8:8" ht="12.75" x14ac:dyDescent="0.2">
      <c r="H603" s="12"/>
    </row>
    <row r="604" spans="8:8" ht="12.75" x14ac:dyDescent="0.2">
      <c r="H604" s="12"/>
    </row>
    <row r="605" spans="8:8" ht="12.75" x14ac:dyDescent="0.2">
      <c r="H605" s="12"/>
    </row>
    <row r="606" spans="8:8" ht="12.75" x14ac:dyDescent="0.2">
      <c r="H606" s="12"/>
    </row>
    <row r="607" spans="8:8" ht="12.75" x14ac:dyDescent="0.2">
      <c r="H607" s="12"/>
    </row>
    <row r="608" spans="8:8" ht="12.75" x14ac:dyDescent="0.2">
      <c r="H608" s="12"/>
    </row>
    <row r="609" spans="8:8" ht="12.75" x14ac:dyDescent="0.2">
      <c r="H609" s="12"/>
    </row>
    <row r="610" spans="8:8" ht="12.75" x14ac:dyDescent="0.2">
      <c r="H610" s="12"/>
    </row>
    <row r="611" spans="8:8" ht="12.75" x14ac:dyDescent="0.2">
      <c r="H611" s="12"/>
    </row>
    <row r="612" spans="8:8" ht="12.75" x14ac:dyDescent="0.2">
      <c r="H612" s="12"/>
    </row>
    <row r="613" spans="8:8" ht="12.75" x14ac:dyDescent="0.2">
      <c r="H613" s="12"/>
    </row>
    <row r="614" spans="8:8" ht="12.75" x14ac:dyDescent="0.2">
      <c r="H614" s="12"/>
    </row>
    <row r="615" spans="8:8" ht="12.75" x14ac:dyDescent="0.2">
      <c r="H615" s="12"/>
    </row>
    <row r="616" spans="8:8" ht="12.75" x14ac:dyDescent="0.2">
      <c r="H616" s="12"/>
    </row>
    <row r="617" spans="8:8" ht="12.75" x14ac:dyDescent="0.2">
      <c r="H617" s="12"/>
    </row>
    <row r="618" spans="8:8" ht="12.75" x14ac:dyDescent="0.2">
      <c r="H618" s="12"/>
    </row>
    <row r="619" spans="8:8" ht="12.75" x14ac:dyDescent="0.2">
      <c r="H619" s="12"/>
    </row>
    <row r="620" spans="8:8" ht="12.75" x14ac:dyDescent="0.2">
      <c r="H620" s="12"/>
    </row>
    <row r="621" spans="8:8" ht="12.75" x14ac:dyDescent="0.2">
      <c r="H621" s="12"/>
    </row>
    <row r="622" spans="8:8" ht="12.75" x14ac:dyDescent="0.2">
      <c r="H622" s="12"/>
    </row>
    <row r="623" spans="8:8" ht="12.75" x14ac:dyDescent="0.2">
      <c r="H623" s="12"/>
    </row>
    <row r="624" spans="8:8" ht="12.75" x14ac:dyDescent="0.2">
      <c r="H624" s="12"/>
    </row>
    <row r="625" spans="8:8" ht="12.75" x14ac:dyDescent="0.2">
      <c r="H625" s="12"/>
    </row>
    <row r="626" spans="8:8" ht="12.75" x14ac:dyDescent="0.2">
      <c r="H626" s="12"/>
    </row>
    <row r="627" spans="8:8" ht="12.75" x14ac:dyDescent="0.2">
      <c r="H627" s="12"/>
    </row>
    <row r="628" spans="8:8" ht="12.75" x14ac:dyDescent="0.2">
      <c r="H628" s="12"/>
    </row>
    <row r="629" spans="8:8" ht="12.75" x14ac:dyDescent="0.2">
      <c r="H629" s="12"/>
    </row>
    <row r="630" spans="8:8" ht="12.75" x14ac:dyDescent="0.2">
      <c r="H630" s="12"/>
    </row>
    <row r="631" spans="8:8" ht="12.75" x14ac:dyDescent="0.2">
      <c r="H631" s="12"/>
    </row>
    <row r="632" spans="8:8" ht="12.75" x14ac:dyDescent="0.2">
      <c r="H632" s="12"/>
    </row>
    <row r="633" spans="8:8" ht="12.75" x14ac:dyDescent="0.2">
      <c r="H633" s="12"/>
    </row>
    <row r="634" spans="8:8" ht="12.75" x14ac:dyDescent="0.2">
      <c r="H634" s="12"/>
    </row>
    <row r="635" spans="8:8" ht="12.75" x14ac:dyDescent="0.2">
      <c r="H635" s="12"/>
    </row>
    <row r="636" spans="8:8" ht="12.75" x14ac:dyDescent="0.2">
      <c r="H636" s="12"/>
    </row>
    <row r="637" spans="8:8" ht="12.75" x14ac:dyDescent="0.2">
      <c r="H637" s="12"/>
    </row>
    <row r="638" spans="8:8" ht="12.75" x14ac:dyDescent="0.2">
      <c r="H638" s="12"/>
    </row>
    <row r="639" spans="8:8" ht="12.75" x14ac:dyDescent="0.2">
      <c r="H639" s="12"/>
    </row>
    <row r="640" spans="8:8" ht="12.75" x14ac:dyDescent="0.2">
      <c r="H640" s="12"/>
    </row>
    <row r="641" spans="8:8" ht="12.75" x14ac:dyDescent="0.2">
      <c r="H641" s="12"/>
    </row>
    <row r="642" spans="8:8" ht="12.75" x14ac:dyDescent="0.2">
      <c r="H642" s="12"/>
    </row>
    <row r="643" spans="8:8" ht="12.75" x14ac:dyDescent="0.2">
      <c r="H643" s="12"/>
    </row>
    <row r="644" spans="8:8" ht="12.75" x14ac:dyDescent="0.2">
      <c r="H644" s="12"/>
    </row>
    <row r="645" spans="8:8" ht="12.75" x14ac:dyDescent="0.2">
      <c r="H645" s="12"/>
    </row>
    <row r="646" spans="8:8" ht="12.75" x14ac:dyDescent="0.2">
      <c r="H646" s="12"/>
    </row>
    <row r="647" spans="8:8" ht="12.75" x14ac:dyDescent="0.2">
      <c r="H647" s="12"/>
    </row>
    <row r="648" spans="8:8" ht="12.75" x14ac:dyDescent="0.2">
      <c r="H648" s="12"/>
    </row>
    <row r="649" spans="8:8" ht="12.75" x14ac:dyDescent="0.2">
      <c r="H649" s="12"/>
    </row>
    <row r="650" spans="8:8" ht="12.75" x14ac:dyDescent="0.2">
      <c r="H650" s="12"/>
    </row>
    <row r="651" spans="8:8" ht="12.75" x14ac:dyDescent="0.2">
      <c r="H651" s="12"/>
    </row>
    <row r="652" spans="8:8" ht="12.75" x14ac:dyDescent="0.2">
      <c r="H652" s="12"/>
    </row>
    <row r="653" spans="8:8" ht="12.75" x14ac:dyDescent="0.2">
      <c r="H653" s="12"/>
    </row>
    <row r="654" spans="8:8" ht="12.75" x14ac:dyDescent="0.2">
      <c r="H654" s="12"/>
    </row>
    <row r="655" spans="8:8" ht="12.75" x14ac:dyDescent="0.2">
      <c r="H655" s="12"/>
    </row>
    <row r="656" spans="8:8" ht="12.75" x14ac:dyDescent="0.2">
      <c r="H656" s="12"/>
    </row>
    <row r="657" spans="8:8" ht="12.75" x14ac:dyDescent="0.2">
      <c r="H657" s="12"/>
    </row>
    <row r="658" spans="8:8" ht="12.75" x14ac:dyDescent="0.2">
      <c r="H658" s="12"/>
    </row>
    <row r="659" spans="8:8" ht="12.75" x14ac:dyDescent="0.2">
      <c r="H659" s="12"/>
    </row>
    <row r="660" spans="8:8" ht="12.75" x14ac:dyDescent="0.2">
      <c r="H660" s="12"/>
    </row>
    <row r="661" spans="8:8" ht="12.75" x14ac:dyDescent="0.2">
      <c r="H661" s="12"/>
    </row>
    <row r="662" spans="8:8" ht="12.75" x14ac:dyDescent="0.2">
      <c r="H662" s="12"/>
    </row>
    <row r="663" spans="8:8" ht="12.75" x14ac:dyDescent="0.2">
      <c r="H663" s="12"/>
    </row>
    <row r="664" spans="8:8" ht="12.75" x14ac:dyDescent="0.2">
      <c r="H664" s="12"/>
    </row>
    <row r="665" spans="8:8" ht="12.75" x14ac:dyDescent="0.2">
      <c r="H665" s="12"/>
    </row>
    <row r="666" spans="8:8" ht="12.75" x14ac:dyDescent="0.2">
      <c r="H666" s="12"/>
    </row>
    <row r="667" spans="8:8" ht="12.75" x14ac:dyDescent="0.2">
      <c r="H667" s="12"/>
    </row>
    <row r="668" spans="8:8" ht="12.75" x14ac:dyDescent="0.2">
      <c r="H668" s="12"/>
    </row>
    <row r="669" spans="8:8" ht="12.75" x14ac:dyDescent="0.2">
      <c r="H669" s="12"/>
    </row>
    <row r="670" spans="8:8" ht="12.75" x14ac:dyDescent="0.2">
      <c r="H670" s="12"/>
    </row>
    <row r="671" spans="8:8" ht="12.75" x14ac:dyDescent="0.2">
      <c r="H671" s="12"/>
    </row>
    <row r="672" spans="8:8" ht="12.75" x14ac:dyDescent="0.2">
      <c r="H672" s="12"/>
    </row>
    <row r="673" spans="8:8" ht="12.75" x14ac:dyDescent="0.2">
      <c r="H673" s="12"/>
    </row>
    <row r="674" spans="8:8" ht="12.75" x14ac:dyDescent="0.2">
      <c r="H674" s="12"/>
    </row>
    <row r="675" spans="8:8" ht="12.75" x14ac:dyDescent="0.2">
      <c r="H675" s="12"/>
    </row>
    <row r="676" spans="8:8" ht="12.75" x14ac:dyDescent="0.2">
      <c r="H676" s="12"/>
    </row>
    <row r="677" spans="8:8" ht="12.75" x14ac:dyDescent="0.2">
      <c r="H677" s="12"/>
    </row>
    <row r="678" spans="8:8" ht="12.75" x14ac:dyDescent="0.2">
      <c r="H678" s="12"/>
    </row>
    <row r="679" spans="8:8" ht="12.75" x14ac:dyDescent="0.2">
      <c r="H679" s="12"/>
    </row>
    <row r="680" spans="8:8" ht="12.75" x14ac:dyDescent="0.2">
      <c r="H680" s="12"/>
    </row>
    <row r="681" spans="8:8" ht="12.75" x14ac:dyDescent="0.2">
      <c r="H681" s="12"/>
    </row>
    <row r="682" spans="8:8" ht="12.75" x14ac:dyDescent="0.2">
      <c r="H682" s="12"/>
    </row>
    <row r="683" spans="8:8" ht="12.75" x14ac:dyDescent="0.2">
      <c r="H683" s="12"/>
    </row>
    <row r="684" spans="8:8" ht="12.75" x14ac:dyDescent="0.2">
      <c r="H684" s="12"/>
    </row>
    <row r="685" spans="8:8" ht="12.75" x14ac:dyDescent="0.2">
      <c r="H685" s="12"/>
    </row>
    <row r="686" spans="8:8" ht="12.75" x14ac:dyDescent="0.2">
      <c r="H686" s="12"/>
    </row>
    <row r="687" spans="8:8" ht="12.75" x14ac:dyDescent="0.2">
      <c r="H687" s="12"/>
    </row>
    <row r="688" spans="8:8" ht="12.75" x14ac:dyDescent="0.2">
      <c r="H688" s="12"/>
    </row>
    <row r="689" spans="8:8" ht="12.75" x14ac:dyDescent="0.2">
      <c r="H689" s="12"/>
    </row>
    <row r="690" spans="8:8" ht="12.75" x14ac:dyDescent="0.2">
      <c r="H690" s="12"/>
    </row>
    <row r="691" spans="8:8" ht="12.75" x14ac:dyDescent="0.2">
      <c r="H691" s="12"/>
    </row>
    <row r="692" spans="8:8" ht="12.75" x14ac:dyDescent="0.2">
      <c r="H692" s="12"/>
    </row>
    <row r="693" spans="8:8" ht="12.75" x14ac:dyDescent="0.2">
      <c r="H693" s="12"/>
    </row>
    <row r="694" spans="8:8" ht="12.75" x14ac:dyDescent="0.2">
      <c r="H694" s="12"/>
    </row>
    <row r="695" spans="8:8" ht="12.75" x14ac:dyDescent="0.2">
      <c r="H695" s="12"/>
    </row>
    <row r="696" spans="8:8" ht="12.75" x14ac:dyDescent="0.2">
      <c r="H696" s="12"/>
    </row>
    <row r="697" spans="8:8" ht="12.75" x14ac:dyDescent="0.2">
      <c r="H697" s="12"/>
    </row>
    <row r="698" spans="8:8" ht="12.75" x14ac:dyDescent="0.2">
      <c r="H698" s="12"/>
    </row>
    <row r="699" spans="8:8" ht="12.75" x14ac:dyDescent="0.2">
      <c r="H699" s="12"/>
    </row>
    <row r="700" spans="8:8" ht="12.75" x14ac:dyDescent="0.2">
      <c r="H700" s="12"/>
    </row>
    <row r="701" spans="8:8" ht="12.75" x14ac:dyDescent="0.2">
      <c r="H701" s="12"/>
    </row>
    <row r="702" spans="8:8" ht="12.75" x14ac:dyDescent="0.2">
      <c r="H702" s="12"/>
    </row>
    <row r="703" spans="8:8" ht="12.75" x14ac:dyDescent="0.2">
      <c r="H703" s="12"/>
    </row>
    <row r="704" spans="8:8" ht="12.75" x14ac:dyDescent="0.2">
      <c r="H704" s="12"/>
    </row>
    <row r="705" spans="8:8" ht="12.75" x14ac:dyDescent="0.2">
      <c r="H705" s="12"/>
    </row>
    <row r="706" spans="8:8" ht="12.75" x14ac:dyDescent="0.2">
      <c r="H706" s="12"/>
    </row>
    <row r="707" spans="8:8" ht="12.75" x14ac:dyDescent="0.2">
      <c r="H707" s="12"/>
    </row>
    <row r="708" spans="8:8" ht="12.75" x14ac:dyDescent="0.2">
      <c r="H708" s="12"/>
    </row>
    <row r="709" spans="8:8" ht="12.75" x14ac:dyDescent="0.2">
      <c r="H709" s="12"/>
    </row>
    <row r="710" spans="8:8" ht="12.75" x14ac:dyDescent="0.2">
      <c r="H710" s="12"/>
    </row>
    <row r="711" spans="8:8" ht="12.75" x14ac:dyDescent="0.2">
      <c r="H711" s="12"/>
    </row>
    <row r="712" spans="8:8" ht="12.75" x14ac:dyDescent="0.2">
      <c r="H712" s="12"/>
    </row>
    <row r="713" spans="8:8" ht="12.75" x14ac:dyDescent="0.2">
      <c r="H713" s="12"/>
    </row>
    <row r="714" spans="8:8" ht="12.75" x14ac:dyDescent="0.2">
      <c r="H714" s="12"/>
    </row>
    <row r="715" spans="8:8" ht="12.75" x14ac:dyDescent="0.2">
      <c r="H715" s="12"/>
    </row>
    <row r="716" spans="8:8" ht="12.75" x14ac:dyDescent="0.2">
      <c r="H716" s="12"/>
    </row>
    <row r="717" spans="8:8" ht="12.75" x14ac:dyDescent="0.2">
      <c r="H717" s="12"/>
    </row>
    <row r="718" spans="8:8" ht="12.75" x14ac:dyDescent="0.2">
      <c r="H718" s="12"/>
    </row>
    <row r="719" spans="8:8" ht="12.75" x14ac:dyDescent="0.2">
      <c r="H719" s="12"/>
    </row>
    <row r="720" spans="8:8" ht="12.75" x14ac:dyDescent="0.2">
      <c r="H720" s="12"/>
    </row>
    <row r="721" spans="8:8" ht="12.75" x14ac:dyDescent="0.2">
      <c r="H721" s="12"/>
    </row>
    <row r="722" spans="8:8" ht="12.75" x14ac:dyDescent="0.2">
      <c r="H722" s="12"/>
    </row>
    <row r="723" spans="8:8" ht="12.75" x14ac:dyDescent="0.2">
      <c r="H723" s="12"/>
    </row>
    <row r="724" spans="8:8" ht="12.75" x14ac:dyDescent="0.2">
      <c r="H724" s="12"/>
    </row>
    <row r="725" spans="8:8" ht="12.75" x14ac:dyDescent="0.2">
      <c r="H725" s="12"/>
    </row>
    <row r="726" spans="8:8" ht="12.75" x14ac:dyDescent="0.2">
      <c r="H726" s="12"/>
    </row>
    <row r="727" spans="8:8" ht="12.75" x14ac:dyDescent="0.2">
      <c r="H727" s="12"/>
    </row>
    <row r="728" spans="8:8" ht="12.75" x14ac:dyDescent="0.2">
      <c r="H728" s="12"/>
    </row>
    <row r="729" spans="8:8" ht="12.75" x14ac:dyDescent="0.2">
      <c r="H729" s="12"/>
    </row>
    <row r="730" spans="8:8" ht="12.75" x14ac:dyDescent="0.2">
      <c r="H730" s="12"/>
    </row>
    <row r="731" spans="8:8" ht="12.75" x14ac:dyDescent="0.2">
      <c r="H731" s="12"/>
    </row>
    <row r="732" spans="8:8" ht="12.75" x14ac:dyDescent="0.2">
      <c r="H732" s="12"/>
    </row>
    <row r="733" spans="8:8" ht="12.75" x14ac:dyDescent="0.2">
      <c r="H733" s="12"/>
    </row>
    <row r="734" spans="8:8" ht="12.75" x14ac:dyDescent="0.2">
      <c r="H734" s="12"/>
    </row>
    <row r="735" spans="8:8" ht="12.75" x14ac:dyDescent="0.2">
      <c r="H735" s="12"/>
    </row>
    <row r="736" spans="8:8" ht="12.75" x14ac:dyDescent="0.2">
      <c r="H736" s="12"/>
    </row>
    <row r="737" spans="8:8" ht="12.75" x14ac:dyDescent="0.2">
      <c r="H737" s="12"/>
    </row>
    <row r="738" spans="8:8" ht="12.75" x14ac:dyDescent="0.2">
      <c r="H738" s="12"/>
    </row>
    <row r="739" spans="8:8" ht="12.75" x14ac:dyDescent="0.2">
      <c r="H739" s="12"/>
    </row>
    <row r="740" spans="8:8" ht="12.75" x14ac:dyDescent="0.2">
      <c r="H740" s="12"/>
    </row>
    <row r="741" spans="8:8" ht="12.75" x14ac:dyDescent="0.2">
      <c r="H741" s="12"/>
    </row>
    <row r="742" spans="8:8" ht="12.75" x14ac:dyDescent="0.2">
      <c r="H742" s="12"/>
    </row>
    <row r="743" spans="8:8" ht="12.75" x14ac:dyDescent="0.2">
      <c r="H743" s="12"/>
    </row>
    <row r="744" spans="8:8" ht="12.75" x14ac:dyDescent="0.2">
      <c r="H744" s="12"/>
    </row>
    <row r="745" spans="8:8" ht="12.75" x14ac:dyDescent="0.2">
      <c r="H745" s="12"/>
    </row>
    <row r="746" spans="8:8" ht="12.75" x14ac:dyDescent="0.2">
      <c r="H746" s="12"/>
    </row>
    <row r="747" spans="8:8" ht="12.75" x14ac:dyDescent="0.2">
      <c r="H747" s="12"/>
    </row>
    <row r="748" spans="8:8" ht="12.75" x14ac:dyDescent="0.2">
      <c r="H748" s="12"/>
    </row>
    <row r="749" spans="8:8" ht="12.75" x14ac:dyDescent="0.2">
      <c r="H749" s="12"/>
    </row>
    <row r="750" spans="8:8" ht="12.75" x14ac:dyDescent="0.2">
      <c r="H750" s="12"/>
    </row>
    <row r="751" spans="8:8" ht="12.75" x14ac:dyDescent="0.2">
      <c r="H751" s="12"/>
    </row>
    <row r="752" spans="8:8" ht="12.75" x14ac:dyDescent="0.2">
      <c r="H752" s="12"/>
    </row>
    <row r="753" spans="8:8" ht="12.75" x14ac:dyDescent="0.2">
      <c r="H753" s="12"/>
    </row>
    <row r="754" spans="8:8" ht="12.75" x14ac:dyDescent="0.2">
      <c r="H754" s="12"/>
    </row>
    <row r="755" spans="8:8" ht="12.75" x14ac:dyDescent="0.2">
      <c r="H755" s="12"/>
    </row>
    <row r="756" spans="8:8" ht="12.75" x14ac:dyDescent="0.2">
      <c r="H756" s="12"/>
    </row>
    <row r="757" spans="8:8" ht="12.75" x14ac:dyDescent="0.2">
      <c r="H757" s="12"/>
    </row>
    <row r="758" spans="8:8" ht="12.75" x14ac:dyDescent="0.2">
      <c r="H758" s="12"/>
    </row>
    <row r="759" spans="8:8" ht="12.75" x14ac:dyDescent="0.2">
      <c r="H759" s="12"/>
    </row>
    <row r="760" spans="8:8" ht="12.75" x14ac:dyDescent="0.2">
      <c r="H760" s="12"/>
    </row>
    <row r="761" spans="8:8" ht="12.75" x14ac:dyDescent="0.2">
      <c r="H761" s="12"/>
    </row>
    <row r="762" spans="8:8" ht="12.75" x14ac:dyDescent="0.2">
      <c r="H762" s="12"/>
    </row>
    <row r="763" spans="8:8" ht="12.75" x14ac:dyDescent="0.2">
      <c r="H763" s="12"/>
    </row>
    <row r="764" spans="8:8" ht="12.75" x14ac:dyDescent="0.2">
      <c r="H764" s="12"/>
    </row>
    <row r="765" spans="8:8" ht="12.75" x14ac:dyDescent="0.2">
      <c r="H765" s="12"/>
    </row>
    <row r="766" spans="8:8" ht="12.75" x14ac:dyDescent="0.2">
      <c r="H766" s="12"/>
    </row>
    <row r="767" spans="8:8" ht="12.75" x14ac:dyDescent="0.2">
      <c r="H767" s="12"/>
    </row>
    <row r="768" spans="8:8" ht="12.75" x14ac:dyDescent="0.2">
      <c r="H768" s="12"/>
    </row>
    <row r="769" spans="8:8" ht="12.75" x14ac:dyDescent="0.2">
      <c r="H769" s="12"/>
    </row>
    <row r="770" spans="8:8" ht="12.75" x14ac:dyDescent="0.2">
      <c r="H770" s="12"/>
    </row>
    <row r="771" spans="8:8" ht="12.75" x14ac:dyDescent="0.2">
      <c r="H771" s="12"/>
    </row>
    <row r="772" spans="8:8" ht="12.75" x14ac:dyDescent="0.2">
      <c r="H772" s="12"/>
    </row>
    <row r="773" spans="8:8" ht="12.75" x14ac:dyDescent="0.2">
      <c r="H773" s="12"/>
    </row>
    <row r="774" spans="8:8" ht="12.75" x14ac:dyDescent="0.2">
      <c r="H774" s="12"/>
    </row>
    <row r="775" spans="8:8" ht="12.75" x14ac:dyDescent="0.2">
      <c r="H775" s="12"/>
    </row>
    <row r="776" spans="8:8" ht="12.75" x14ac:dyDescent="0.2">
      <c r="H776" s="12"/>
    </row>
    <row r="777" spans="8:8" ht="12.75" x14ac:dyDescent="0.2">
      <c r="H777" s="12"/>
    </row>
    <row r="778" spans="8:8" ht="12.75" x14ac:dyDescent="0.2">
      <c r="H778" s="12"/>
    </row>
    <row r="779" spans="8:8" ht="12.75" x14ac:dyDescent="0.2">
      <c r="H779" s="12"/>
    </row>
    <row r="780" spans="8:8" ht="12.75" x14ac:dyDescent="0.2">
      <c r="H780" s="12"/>
    </row>
    <row r="781" spans="8:8" ht="12.75" x14ac:dyDescent="0.2">
      <c r="H781" s="12"/>
    </row>
    <row r="782" spans="8:8" ht="12.75" x14ac:dyDescent="0.2">
      <c r="H782" s="12"/>
    </row>
    <row r="783" spans="8:8" ht="12.75" x14ac:dyDescent="0.2">
      <c r="H783" s="12"/>
    </row>
    <row r="784" spans="8:8" ht="12.75" x14ac:dyDescent="0.2">
      <c r="H784" s="12"/>
    </row>
    <row r="785" spans="8:8" ht="12.75" x14ac:dyDescent="0.2">
      <c r="H785" s="12"/>
    </row>
    <row r="786" spans="8:8" ht="12.75" x14ac:dyDescent="0.2">
      <c r="H786" s="12"/>
    </row>
    <row r="787" spans="8:8" ht="12.75" x14ac:dyDescent="0.2">
      <c r="H787" s="12"/>
    </row>
    <row r="788" spans="8:8" ht="12.75" x14ac:dyDescent="0.2">
      <c r="H788" s="12"/>
    </row>
    <row r="789" spans="8:8" ht="12.75" x14ac:dyDescent="0.2">
      <c r="H789" s="12"/>
    </row>
    <row r="790" spans="8:8" ht="12.75" x14ac:dyDescent="0.2">
      <c r="H790" s="12"/>
    </row>
    <row r="791" spans="8:8" ht="12.75" x14ac:dyDescent="0.2">
      <c r="H791" s="12"/>
    </row>
    <row r="792" spans="8:8" ht="12.75" x14ac:dyDescent="0.2">
      <c r="H792" s="12"/>
    </row>
    <row r="793" spans="8:8" ht="12.75" x14ac:dyDescent="0.2">
      <c r="H793" s="12"/>
    </row>
    <row r="794" spans="8:8" ht="12.75" x14ac:dyDescent="0.2">
      <c r="H794" s="12"/>
    </row>
    <row r="795" spans="8:8" ht="12.75" x14ac:dyDescent="0.2">
      <c r="H795" s="12"/>
    </row>
    <row r="796" spans="8:8" ht="12.75" x14ac:dyDescent="0.2">
      <c r="H796" s="12"/>
    </row>
    <row r="797" spans="8:8" ht="12.75" x14ac:dyDescent="0.2">
      <c r="H797" s="12"/>
    </row>
    <row r="798" spans="8:8" ht="12.75" x14ac:dyDescent="0.2">
      <c r="H798" s="12"/>
    </row>
    <row r="799" spans="8:8" ht="12.75" x14ac:dyDescent="0.2">
      <c r="H799" s="12"/>
    </row>
    <row r="800" spans="8:8" ht="12.75" x14ac:dyDescent="0.2">
      <c r="H800" s="12"/>
    </row>
    <row r="801" spans="8:8" ht="12.75" x14ac:dyDescent="0.2">
      <c r="H801" s="12"/>
    </row>
    <row r="802" spans="8:8" ht="12.75" x14ac:dyDescent="0.2">
      <c r="H802" s="12"/>
    </row>
    <row r="803" spans="8:8" ht="12.75" x14ac:dyDescent="0.2">
      <c r="H803" s="12"/>
    </row>
    <row r="804" spans="8:8" ht="12.75" x14ac:dyDescent="0.2">
      <c r="H804" s="12"/>
    </row>
    <row r="805" spans="8:8" ht="12.75" x14ac:dyDescent="0.2">
      <c r="H805" s="12"/>
    </row>
    <row r="806" spans="8:8" ht="12.75" x14ac:dyDescent="0.2">
      <c r="H806" s="12"/>
    </row>
    <row r="807" spans="8:8" ht="12.75" x14ac:dyDescent="0.2">
      <c r="H807" s="12"/>
    </row>
    <row r="808" spans="8:8" ht="12.75" x14ac:dyDescent="0.2">
      <c r="H808" s="12"/>
    </row>
    <row r="809" spans="8:8" ht="12.75" x14ac:dyDescent="0.2">
      <c r="H809" s="12"/>
    </row>
    <row r="810" spans="8:8" ht="12.75" x14ac:dyDescent="0.2">
      <c r="H810" s="12"/>
    </row>
    <row r="811" spans="8:8" ht="12.75" x14ac:dyDescent="0.2">
      <c r="H811" s="12"/>
    </row>
    <row r="812" spans="8:8" ht="12.75" x14ac:dyDescent="0.2">
      <c r="H812" s="12"/>
    </row>
    <row r="813" spans="8:8" ht="12.75" x14ac:dyDescent="0.2">
      <c r="H813" s="12"/>
    </row>
    <row r="814" spans="8:8" ht="12.75" x14ac:dyDescent="0.2">
      <c r="H814" s="12"/>
    </row>
    <row r="815" spans="8:8" ht="12.75" x14ac:dyDescent="0.2">
      <c r="H815" s="12"/>
    </row>
    <row r="816" spans="8:8" ht="12.75" x14ac:dyDescent="0.2">
      <c r="H816" s="12"/>
    </row>
    <row r="817" spans="8:8" ht="12.75" x14ac:dyDescent="0.2">
      <c r="H817" s="12"/>
    </row>
    <row r="818" spans="8:8" ht="12.75" x14ac:dyDescent="0.2">
      <c r="H818" s="12"/>
    </row>
    <row r="819" spans="8:8" ht="12.75" x14ac:dyDescent="0.2">
      <c r="H819" s="12"/>
    </row>
    <row r="820" spans="8:8" ht="12.75" x14ac:dyDescent="0.2">
      <c r="H820" s="12"/>
    </row>
    <row r="821" spans="8:8" ht="12.75" x14ac:dyDescent="0.2">
      <c r="H821" s="12"/>
    </row>
    <row r="822" spans="8:8" ht="12.75" x14ac:dyDescent="0.2">
      <c r="H822" s="12"/>
    </row>
    <row r="823" spans="8:8" ht="12.75" x14ac:dyDescent="0.2">
      <c r="H823" s="12"/>
    </row>
    <row r="824" spans="8:8" ht="12.75" x14ac:dyDescent="0.2">
      <c r="H824" s="12"/>
    </row>
    <row r="825" spans="8:8" ht="12.75" x14ac:dyDescent="0.2">
      <c r="H825" s="12"/>
    </row>
    <row r="826" spans="8:8" ht="12.75" x14ac:dyDescent="0.2">
      <c r="H826" s="12"/>
    </row>
    <row r="827" spans="8:8" ht="12.75" x14ac:dyDescent="0.2">
      <c r="H827" s="12"/>
    </row>
    <row r="828" spans="8:8" ht="12.75" x14ac:dyDescent="0.2">
      <c r="H828" s="12"/>
    </row>
    <row r="829" spans="8:8" ht="12.75" x14ac:dyDescent="0.2">
      <c r="H829" s="12"/>
    </row>
    <row r="830" spans="8:8" ht="12.75" x14ac:dyDescent="0.2">
      <c r="H830" s="12"/>
    </row>
    <row r="831" spans="8:8" ht="12.75" x14ac:dyDescent="0.2">
      <c r="H831" s="12"/>
    </row>
    <row r="832" spans="8:8" ht="12.75" x14ac:dyDescent="0.2">
      <c r="H832" s="12"/>
    </row>
    <row r="833" spans="8:8" ht="12.75" x14ac:dyDescent="0.2">
      <c r="H833" s="12"/>
    </row>
    <row r="834" spans="8:8" ht="12.75" x14ac:dyDescent="0.2">
      <c r="H834" s="12"/>
    </row>
    <row r="835" spans="8:8" ht="12.75" x14ac:dyDescent="0.2">
      <c r="H835" s="12"/>
    </row>
    <row r="836" spans="8:8" ht="12.75" x14ac:dyDescent="0.2">
      <c r="H836" s="12"/>
    </row>
    <row r="837" spans="8:8" ht="12.75" x14ac:dyDescent="0.2">
      <c r="H837" s="12"/>
    </row>
    <row r="838" spans="8:8" ht="12.75" x14ac:dyDescent="0.2">
      <c r="H838" s="12"/>
    </row>
    <row r="839" spans="8:8" ht="12.75" x14ac:dyDescent="0.2">
      <c r="H839" s="12"/>
    </row>
    <row r="840" spans="8:8" ht="12.75" x14ac:dyDescent="0.2">
      <c r="H840" s="12"/>
    </row>
    <row r="841" spans="8:8" ht="12.75" x14ac:dyDescent="0.2">
      <c r="H841" s="12"/>
    </row>
    <row r="842" spans="8:8" ht="12.75" x14ac:dyDescent="0.2">
      <c r="H842" s="12"/>
    </row>
    <row r="843" spans="8:8" ht="12.75" x14ac:dyDescent="0.2">
      <c r="H843" s="12"/>
    </row>
    <row r="844" spans="8:8" ht="12.75" x14ac:dyDescent="0.2">
      <c r="H844" s="12"/>
    </row>
    <row r="845" spans="8:8" ht="12.75" x14ac:dyDescent="0.2">
      <c r="H845" s="12"/>
    </row>
    <row r="846" spans="8:8" ht="12.75" x14ac:dyDescent="0.2">
      <c r="H846" s="12"/>
    </row>
    <row r="847" spans="8:8" ht="12.75" x14ac:dyDescent="0.2">
      <c r="H847" s="12"/>
    </row>
    <row r="848" spans="8:8" ht="12.75" x14ac:dyDescent="0.2">
      <c r="H848" s="12"/>
    </row>
    <row r="849" spans="8:8" ht="12.75" x14ac:dyDescent="0.2">
      <c r="H849" s="12"/>
    </row>
    <row r="850" spans="8:8" ht="12.75" x14ac:dyDescent="0.2">
      <c r="H850" s="12"/>
    </row>
    <row r="851" spans="8:8" ht="12.75" x14ac:dyDescent="0.2">
      <c r="H851" s="12"/>
    </row>
    <row r="852" spans="8:8" ht="12.75" x14ac:dyDescent="0.2">
      <c r="H852" s="12"/>
    </row>
    <row r="853" spans="8:8" ht="12.75" x14ac:dyDescent="0.2">
      <c r="H853" s="12"/>
    </row>
    <row r="854" spans="8:8" ht="12.75" x14ac:dyDescent="0.2">
      <c r="H854" s="12"/>
    </row>
    <row r="855" spans="8:8" ht="12.75" x14ac:dyDescent="0.2">
      <c r="H855" s="12"/>
    </row>
    <row r="856" spans="8:8" ht="12.75" x14ac:dyDescent="0.2">
      <c r="H856" s="12"/>
    </row>
    <row r="857" spans="8:8" ht="12.75" x14ac:dyDescent="0.2">
      <c r="H857" s="12"/>
    </row>
    <row r="858" spans="8:8" ht="12.75" x14ac:dyDescent="0.2">
      <c r="H858" s="12"/>
    </row>
    <row r="859" spans="8:8" ht="12.75" x14ac:dyDescent="0.2">
      <c r="H859" s="12"/>
    </row>
    <row r="860" spans="8:8" ht="12.75" x14ac:dyDescent="0.2">
      <c r="H860" s="12"/>
    </row>
    <row r="861" spans="8:8" ht="12.75" x14ac:dyDescent="0.2">
      <c r="H861" s="12"/>
    </row>
    <row r="862" spans="8:8" ht="12.75" x14ac:dyDescent="0.2">
      <c r="H862" s="12"/>
    </row>
    <row r="863" spans="8:8" ht="12.75" x14ac:dyDescent="0.2">
      <c r="H863" s="12"/>
    </row>
    <row r="864" spans="8:8" ht="12.75" x14ac:dyDescent="0.2">
      <c r="H864" s="12"/>
    </row>
    <row r="865" spans="8:8" ht="12.75" x14ac:dyDescent="0.2">
      <c r="H865" s="12"/>
    </row>
    <row r="866" spans="8:8" ht="12.75" x14ac:dyDescent="0.2">
      <c r="H866" s="12"/>
    </row>
    <row r="867" spans="8:8" ht="12.75" x14ac:dyDescent="0.2">
      <c r="H867" s="12"/>
    </row>
    <row r="868" spans="8:8" ht="12.75" x14ac:dyDescent="0.2">
      <c r="H868" s="12"/>
    </row>
    <row r="869" spans="8:8" ht="12.75" x14ac:dyDescent="0.2">
      <c r="H869" s="12"/>
    </row>
    <row r="870" spans="8:8" ht="12.75" x14ac:dyDescent="0.2">
      <c r="H870" s="12"/>
    </row>
    <row r="871" spans="8:8" ht="12.75" x14ac:dyDescent="0.2">
      <c r="H871" s="12"/>
    </row>
    <row r="872" spans="8:8" ht="12.75" x14ac:dyDescent="0.2">
      <c r="H872" s="12"/>
    </row>
    <row r="873" spans="8:8" ht="12.75" x14ac:dyDescent="0.2">
      <c r="H873" s="12"/>
    </row>
    <row r="874" spans="8:8" ht="12.75" x14ac:dyDescent="0.2">
      <c r="H874" s="12"/>
    </row>
    <row r="875" spans="8:8" ht="12.75" x14ac:dyDescent="0.2">
      <c r="H875" s="12"/>
    </row>
    <row r="876" spans="8:8" ht="12.75" x14ac:dyDescent="0.2">
      <c r="H876" s="12"/>
    </row>
    <row r="877" spans="8:8" ht="12.75" x14ac:dyDescent="0.2">
      <c r="H877" s="12"/>
    </row>
    <row r="878" spans="8:8" ht="12.75" x14ac:dyDescent="0.2">
      <c r="H878" s="12"/>
    </row>
    <row r="879" spans="8:8" ht="12.75" x14ac:dyDescent="0.2">
      <c r="H879" s="12"/>
    </row>
    <row r="880" spans="8:8" ht="12.75" x14ac:dyDescent="0.2">
      <c r="H880" s="12"/>
    </row>
    <row r="881" spans="8:8" ht="12.75" x14ac:dyDescent="0.2">
      <c r="H881" s="12"/>
    </row>
    <row r="882" spans="8:8" ht="12.75" x14ac:dyDescent="0.2">
      <c r="H882" s="12"/>
    </row>
    <row r="883" spans="8:8" ht="12.75" x14ac:dyDescent="0.2">
      <c r="H883" s="12"/>
    </row>
    <row r="884" spans="8:8" ht="12.75" x14ac:dyDescent="0.2">
      <c r="H884" s="12"/>
    </row>
    <row r="885" spans="8:8" ht="12.75" x14ac:dyDescent="0.2">
      <c r="H885" s="12"/>
    </row>
    <row r="886" spans="8:8" ht="12.75" x14ac:dyDescent="0.2">
      <c r="H886" s="12"/>
    </row>
    <row r="887" spans="8:8" ht="12.75" x14ac:dyDescent="0.2">
      <c r="H887" s="12"/>
    </row>
    <row r="888" spans="8:8" ht="12.75" x14ac:dyDescent="0.2">
      <c r="H888" s="12"/>
    </row>
    <row r="889" spans="8:8" ht="12.75" x14ac:dyDescent="0.2">
      <c r="H889" s="12"/>
    </row>
    <row r="890" spans="8:8" ht="12.75" x14ac:dyDescent="0.2">
      <c r="H890" s="12"/>
    </row>
    <row r="891" spans="8:8" ht="12.75" x14ac:dyDescent="0.2">
      <c r="H891" s="12"/>
    </row>
    <row r="892" spans="8:8" ht="12.75" x14ac:dyDescent="0.2">
      <c r="H892" s="12"/>
    </row>
    <row r="893" spans="8:8" ht="12.75" x14ac:dyDescent="0.2">
      <c r="H893" s="12"/>
    </row>
    <row r="894" spans="8:8" ht="12.75" x14ac:dyDescent="0.2">
      <c r="H894" s="12"/>
    </row>
    <row r="895" spans="8:8" ht="12.75" x14ac:dyDescent="0.2">
      <c r="H895" s="12"/>
    </row>
    <row r="896" spans="8:8" ht="12.75" x14ac:dyDescent="0.2">
      <c r="H896" s="12"/>
    </row>
    <row r="897" spans="8:8" ht="12.75" x14ac:dyDescent="0.2">
      <c r="H897" s="12"/>
    </row>
    <row r="898" spans="8:8" ht="12.75" x14ac:dyDescent="0.2">
      <c r="H898" s="12"/>
    </row>
    <row r="899" spans="8:8" ht="12.75" x14ac:dyDescent="0.2">
      <c r="H899" s="12"/>
    </row>
    <row r="900" spans="8:8" ht="12.75" x14ac:dyDescent="0.2">
      <c r="H900" s="12"/>
    </row>
    <row r="901" spans="8:8" ht="12.75" x14ac:dyDescent="0.2">
      <c r="H901" s="12"/>
    </row>
    <row r="902" spans="8:8" ht="12.75" x14ac:dyDescent="0.2">
      <c r="H902" s="12"/>
    </row>
    <row r="903" spans="8:8" ht="12.75" x14ac:dyDescent="0.2">
      <c r="H903" s="12"/>
    </row>
    <row r="904" spans="8:8" ht="12.75" x14ac:dyDescent="0.2">
      <c r="H904" s="12"/>
    </row>
    <row r="905" spans="8:8" ht="12.75" x14ac:dyDescent="0.2">
      <c r="H905" s="12"/>
    </row>
    <row r="906" spans="8:8" ht="12.75" x14ac:dyDescent="0.2">
      <c r="H906" s="12"/>
    </row>
    <row r="907" spans="8:8" ht="12.75" x14ac:dyDescent="0.2">
      <c r="H907" s="12"/>
    </row>
    <row r="908" spans="8:8" ht="12.75" x14ac:dyDescent="0.2">
      <c r="H908" s="12"/>
    </row>
    <row r="909" spans="8:8" ht="12.75" x14ac:dyDescent="0.2">
      <c r="H909" s="12"/>
    </row>
    <row r="910" spans="8:8" ht="12.75" x14ac:dyDescent="0.2">
      <c r="H910" s="12"/>
    </row>
    <row r="911" spans="8:8" ht="12.75" x14ac:dyDescent="0.2">
      <c r="H911" s="12"/>
    </row>
    <row r="912" spans="8:8" ht="12.75" x14ac:dyDescent="0.2">
      <c r="H912" s="12"/>
    </row>
    <row r="913" spans="8:8" ht="12.75" x14ac:dyDescent="0.2">
      <c r="H913" s="12"/>
    </row>
    <row r="914" spans="8:8" ht="12.75" x14ac:dyDescent="0.2">
      <c r="H914" s="12"/>
    </row>
    <row r="915" spans="8:8" ht="12.75" x14ac:dyDescent="0.2">
      <c r="H915" s="12"/>
    </row>
    <row r="916" spans="8:8" ht="12.75" x14ac:dyDescent="0.2">
      <c r="H916" s="12"/>
    </row>
    <row r="917" spans="8:8" ht="12.75" x14ac:dyDescent="0.2">
      <c r="H917" s="12"/>
    </row>
    <row r="918" spans="8:8" ht="12.75" x14ac:dyDescent="0.2">
      <c r="H918" s="12"/>
    </row>
    <row r="919" spans="8:8" ht="12.75" x14ac:dyDescent="0.2">
      <c r="H919" s="12"/>
    </row>
    <row r="920" spans="8:8" ht="12.75" x14ac:dyDescent="0.2">
      <c r="H920" s="12"/>
    </row>
    <row r="921" spans="8:8" ht="12.75" x14ac:dyDescent="0.2">
      <c r="H921" s="12"/>
    </row>
    <row r="922" spans="8:8" ht="12.75" x14ac:dyDescent="0.2">
      <c r="H922" s="12"/>
    </row>
    <row r="923" spans="8:8" ht="12.75" x14ac:dyDescent="0.2">
      <c r="H923" s="12"/>
    </row>
    <row r="924" spans="8:8" ht="12.75" x14ac:dyDescent="0.2">
      <c r="H924" s="12"/>
    </row>
    <row r="925" spans="8:8" ht="12.75" x14ac:dyDescent="0.2">
      <c r="H925" s="12"/>
    </row>
    <row r="926" spans="8:8" ht="12.75" x14ac:dyDescent="0.2">
      <c r="H926" s="12"/>
    </row>
    <row r="927" spans="8:8" ht="12.75" x14ac:dyDescent="0.2">
      <c r="H927" s="12"/>
    </row>
    <row r="928" spans="8:8" ht="12.75" x14ac:dyDescent="0.2">
      <c r="H928" s="12"/>
    </row>
    <row r="929" spans="8:8" ht="12.75" x14ac:dyDescent="0.2">
      <c r="H929" s="12"/>
    </row>
    <row r="930" spans="8:8" ht="12.75" x14ac:dyDescent="0.2">
      <c r="H930" s="12"/>
    </row>
    <row r="931" spans="8:8" ht="12.75" x14ac:dyDescent="0.2">
      <c r="H931" s="12"/>
    </row>
    <row r="932" spans="8:8" ht="12.75" x14ac:dyDescent="0.2">
      <c r="H932" s="12"/>
    </row>
    <row r="933" spans="8:8" ht="12.75" x14ac:dyDescent="0.2">
      <c r="H933" s="12"/>
    </row>
    <row r="934" spans="8:8" ht="12.75" x14ac:dyDescent="0.2">
      <c r="H934" s="12"/>
    </row>
    <row r="935" spans="8:8" ht="12.75" x14ac:dyDescent="0.2">
      <c r="H935" s="12"/>
    </row>
    <row r="936" spans="8:8" ht="12.75" x14ac:dyDescent="0.2">
      <c r="H936" s="12"/>
    </row>
    <row r="937" spans="8:8" ht="12.75" x14ac:dyDescent="0.2">
      <c r="H937" s="12"/>
    </row>
    <row r="938" spans="8:8" ht="12.75" x14ac:dyDescent="0.2">
      <c r="H938" s="12"/>
    </row>
    <row r="939" spans="8:8" ht="12.75" x14ac:dyDescent="0.2">
      <c r="H939" s="12"/>
    </row>
    <row r="940" spans="8:8" ht="12.75" x14ac:dyDescent="0.2">
      <c r="H940" s="12"/>
    </row>
    <row r="941" spans="8:8" ht="12.75" x14ac:dyDescent="0.2">
      <c r="H941" s="12"/>
    </row>
    <row r="942" spans="8:8" ht="12.75" x14ac:dyDescent="0.2">
      <c r="H942" s="12"/>
    </row>
    <row r="943" spans="8:8" ht="12.75" x14ac:dyDescent="0.2">
      <c r="H943" s="12"/>
    </row>
    <row r="944" spans="8:8" ht="12.75" x14ac:dyDescent="0.2">
      <c r="H944" s="12"/>
    </row>
    <row r="945" spans="8:8" ht="12.75" x14ac:dyDescent="0.2">
      <c r="H945" s="12"/>
    </row>
    <row r="946" spans="8:8" ht="12.75" x14ac:dyDescent="0.2">
      <c r="H946" s="12"/>
    </row>
    <row r="947" spans="8:8" ht="12.75" x14ac:dyDescent="0.2">
      <c r="H947" s="12"/>
    </row>
    <row r="948" spans="8:8" ht="12.75" x14ac:dyDescent="0.2">
      <c r="H948" s="12"/>
    </row>
    <row r="949" spans="8:8" ht="12.75" x14ac:dyDescent="0.2">
      <c r="H949" s="12"/>
    </row>
    <row r="950" spans="8:8" ht="12.75" x14ac:dyDescent="0.2">
      <c r="H950" s="12"/>
    </row>
    <row r="951" spans="8:8" ht="12.75" x14ac:dyDescent="0.2">
      <c r="H951" s="12"/>
    </row>
    <row r="952" spans="8:8" ht="12.75" x14ac:dyDescent="0.2">
      <c r="H952" s="12"/>
    </row>
    <row r="953" spans="8:8" ht="12.75" x14ac:dyDescent="0.2">
      <c r="H953" s="12"/>
    </row>
    <row r="954" spans="8:8" ht="12.75" x14ac:dyDescent="0.2">
      <c r="H954" s="12"/>
    </row>
    <row r="955" spans="8:8" ht="12.75" x14ac:dyDescent="0.2">
      <c r="H955" s="12"/>
    </row>
    <row r="956" spans="8:8" ht="12.75" x14ac:dyDescent="0.2">
      <c r="H956" s="12"/>
    </row>
    <row r="957" spans="8:8" ht="12.75" x14ac:dyDescent="0.2">
      <c r="H957" s="12"/>
    </row>
    <row r="958" spans="8:8" ht="12.75" x14ac:dyDescent="0.2">
      <c r="H958" s="12"/>
    </row>
    <row r="959" spans="8:8" ht="12.75" x14ac:dyDescent="0.2">
      <c r="H959" s="12"/>
    </row>
    <row r="960" spans="8:8" ht="12.75" x14ac:dyDescent="0.2">
      <c r="H960" s="12"/>
    </row>
  </sheetData>
  <mergeCells count="6">
    <mergeCell ref="J5:K5"/>
    <mergeCell ref="L5:M5"/>
    <mergeCell ref="N5:O5"/>
    <mergeCell ref="P5:Q5"/>
    <mergeCell ref="B6:B9"/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39"/>
  <sheetViews>
    <sheetView showGridLines="0" topLeftCell="A38" workbookViewId="0">
      <selection activeCell="B39" sqref="B37:B39"/>
    </sheetView>
  </sheetViews>
  <sheetFormatPr baseColWidth="10" defaultColWidth="12.5703125" defaultRowHeight="15.75" customHeight="1" x14ac:dyDescent="0.2"/>
  <cols>
    <col min="1" max="1" width="12.5703125" style="10"/>
    <col min="2" max="2" width="18.140625" style="10" customWidth="1"/>
    <col min="3" max="3" width="5.7109375" style="10" customWidth="1"/>
    <col min="4" max="17" width="5.5703125" style="10" customWidth="1"/>
    <col min="18" max="20" width="6.5703125" style="10" customWidth="1"/>
    <col min="21" max="26" width="5.5703125" style="10" customWidth="1"/>
    <col min="27" max="29" width="7.28515625" style="10" customWidth="1"/>
    <col min="30" max="32" width="5.5703125" style="10" customWidth="1"/>
    <col min="33" max="16384" width="12.5703125" style="10"/>
  </cols>
  <sheetData>
    <row r="1" spans="1:31" ht="12.75" x14ac:dyDescent="0.2">
      <c r="A1" s="49"/>
    </row>
    <row r="3" spans="1:31" x14ac:dyDescent="0.25">
      <c r="B3" s="91" t="s">
        <v>101</v>
      </c>
    </row>
    <row r="5" spans="1:31" x14ac:dyDescent="0.25">
      <c r="B5" s="96">
        <v>2021</v>
      </c>
      <c r="C5" s="262" t="s">
        <v>31</v>
      </c>
      <c r="D5" s="263"/>
      <c r="E5" s="263"/>
      <c r="F5" s="262" t="s">
        <v>32</v>
      </c>
      <c r="G5" s="263"/>
      <c r="H5" s="263"/>
      <c r="I5" s="262" t="s">
        <v>33</v>
      </c>
      <c r="J5" s="263"/>
      <c r="K5" s="263"/>
      <c r="L5" s="262" t="s">
        <v>34</v>
      </c>
      <c r="M5" s="263"/>
      <c r="N5" s="263"/>
      <c r="O5" s="262" t="s">
        <v>35</v>
      </c>
      <c r="P5" s="263"/>
      <c r="Q5" s="263"/>
      <c r="R5" s="262" t="s">
        <v>36</v>
      </c>
      <c r="S5" s="263"/>
      <c r="T5" s="263"/>
      <c r="U5" s="262" t="s">
        <v>37</v>
      </c>
      <c r="V5" s="263"/>
      <c r="W5" s="263"/>
      <c r="X5" s="262" t="s">
        <v>38</v>
      </c>
      <c r="Y5" s="263"/>
      <c r="Z5" s="263"/>
      <c r="AA5" s="262" t="s">
        <v>39</v>
      </c>
      <c r="AB5" s="263"/>
      <c r="AC5" s="263"/>
      <c r="AD5" s="262" t="s">
        <v>4</v>
      </c>
      <c r="AE5" s="263"/>
    </row>
    <row r="6" spans="1:31" ht="92.25" x14ac:dyDescent="0.2">
      <c r="B6" s="124" t="s">
        <v>102</v>
      </c>
      <c r="C6" s="125" t="s">
        <v>3</v>
      </c>
      <c r="D6" s="125" t="s">
        <v>2</v>
      </c>
      <c r="E6" s="126" t="s">
        <v>42</v>
      </c>
      <c r="F6" s="125" t="s">
        <v>3</v>
      </c>
      <c r="G6" s="125" t="s">
        <v>2</v>
      </c>
      <c r="H6" s="126" t="s">
        <v>42</v>
      </c>
      <c r="I6" s="125" t="s">
        <v>3</v>
      </c>
      <c r="J6" s="125" t="s">
        <v>2</v>
      </c>
      <c r="K6" s="126" t="s">
        <v>42</v>
      </c>
      <c r="L6" s="125" t="s">
        <v>3</v>
      </c>
      <c r="M6" s="125" t="s">
        <v>2</v>
      </c>
      <c r="N6" s="126" t="s">
        <v>42</v>
      </c>
      <c r="O6" s="125" t="s">
        <v>3</v>
      </c>
      <c r="P6" s="125" t="s">
        <v>2</v>
      </c>
      <c r="Q6" s="126" t="s">
        <v>42</v>
      </c>
      <c r="R6" s="125" t="s">
        <v>3</v>
      </c>
      <c r="S6" s="125" t="s">
        <v>2</v>
      </c>
      <c r="T6" s="126" t="s">
        <v>42</v>
      </c>
      <c r="U6" s="125" t="s">
        <v>3</v>
      </c>
      <c r="V6" s="125" t="s">
        <v>2</v>
      </c>
      <c r="W6" s="126" t="s">
        <v>42</v>
      </c>
      <c r="X6" s="125" t="s">
        <v>3</v>
      </c>
      <c r="Y6" s="125" t="s">
        <v>2</v>
      </c>
      <c r="Z6" s="126" t="s">
        <v>42</v>
      </c>
      <c r="AA6" s="125" t="s">
        <v>3</v>
      </c>
      <c r="AB6" s="125" t="s">
        <v>2</v>
      </c>
      <c r="AC6" s="126" t="s">
        <v>42</v>
      </c>
      <c r="AD6" s="125" t="s">
        <v>3</v>
      </c>
      <c r="AE6" s="125" t="s">
        <v>2</v>
      </c>
    </row>
    <row r="7" spans="1:31" ht="90" x14ac:dyDescent="0.2">
      <c r="B7" s="89" t="s">
        <v>103</v>
      </c>
      <c r="C7" s="120"/>
      <c r="D7" s="120"/>
      <c r="E7" s="120">
        <f>D7+C7</f>
        <v>0</v>
      </c>
      <c r="F7" s="120"/>
      <c r="G7" s="120"/>
      <c r="H7" s="120">
        <f>G7+F7</f>
        <v>0</v>
      </c>
      <c r="I7" s="120">
        <v>2</v>
      </c>
      <c r="J7" s="120"/>
      <c r="K7" s="120">
        <f>J7+I7</f>
        <v>2</v>
      </c>
      <c r="L7" s="120">
        <v>8</v>
      </c>
      <c r="M7" s="120"/>
      <c r="N7" s="120">
        <f>M7+L7</f>
        <v>8</v>
      </c>
      <c r="O7" s="120">
        <v>2</v>
      </c>
      <c r="P7" s="120"/>
      <c r="Q7" s="120">
        <f>P7+O7</f>
        <v>2</v>
      </c>
      <c r="R7" s="120">
        <v>15</v>
      </c>
      <c r="S7" s="120">
        <v>3</v>
      </c>
      <c r="T7" s="120">
        <f>S7+R7</f>
        <v>18</v>
      </c>
      <c r="U7" s="120"/>
      <c r="V7" s="120"/>
      <c r="W7" s="120">
        <f>V7+U7</f>
        <v>0</v>
      </c>
      <c r="X7" s="120"/>
      <c r="Y7" s="120"/>
      <c r="Z7" s="120">
        <f>Y7+X7</f>
        <v>0</v>
      </c>
      <c r="AA7" s="120">
        <v>5</v>
      </c>
      <c r="AB7" s="120">
        <v>5</v>
      </c>
      <c r="AC7" s="120">
        <f>AB7+AA7</f>
        <v>10</v>
      </c>
      <c r="AD7" s="120">
        <f t="shared" ref="AD7:AE9" si="0">C7+F7+I7+L7+O7+R7+U7+X7+AA7</f>
        <v>32</v>
      </c>
      <c r="AE7" s="120">
        <f t="shared" si="0"/>
        <v>8</v>
      </c>
    </row>
    <row r="8" spans="1:31" ht="105" x14ac:dyDescent="0.2">
      <c r="B8" s="89" t="s">
        <v>104</v>
      </c>
      <c r="C8" s="120"/>
      <c r="D8" s="120"/>
      <c r="E8" s="120">
        <f>D8+C8</f>
        <v>0</v>
      </c>
      <c r="F8" s="120"/>
      <c r="G8" s="120"/>
      <c r="H8" s="120">
        <f>G8+F8</f>
        <v>0</v>
      </c>
      <c r="I8" s="120"/>
      <c r="J8" s="120"/>
      <c r="K8" s="120">
        <f>J8+I8</f>
        <v>0</v>
      </c>
      <c r="L8" s="120"/>
      <c r="M8" s="120"/>
      <c r="N8" s="120">
        <f>M8+L8</f>
        <v>0</v>
      </c>
      <c r="O8" s="120"/>
      <c r="P8" s="120"/>
      <c r="Q8" s="120">
        <f>P8+O8</f>
        <v>0</v>
      </c>
      <c r="R8" s="120"/>
      <c r="S8" s="120">
        <v>4</v>
      </c>
      <c r="T8" s="120">
        <f>S8+R8</f>
        <v>4</v>
      </c>
      <c r="U8" s="120"/>
      <c r="V8" s="120"/>
      <c r="W8" s="120">
        <f>V8+U8</f>
        <v>0</v>
      </c>
      <c r="X8" s="120"/>
      <c r="Y8" s="120"/>
      <c r="Z8" s="120">
        <f>Y8+X8</f>
        <v>0</v>
      </c>
      <c r="AA8" s="120"/>
      <c r="AB8" s="120">
        <v>6</v>
      </c>
      <c r="AC8" s="120">
        <f>AB8+AA8</f>
        <v>6</v>
      </c>
      <c r="AD8" s="120">
        <f t="shared" si="0"/>
        <v>0</v>
      </c>
      <c r="AE8" s="120">
        <f t="shared" si="0"/>
        <v>10</v>
      </c>
    </row>
    <row r="9" spans="1:31" ht="90" x14ac:dyDescent="0.2">
      <c r="B9" s="89" t="s">
        <v>105</v>
      </c>
      <c r="C9" s="120"/>
      <c r="D9" s="120"/>
      <c r="E9" s="120">
        <f>D9+C9</f>
        <v>0</v>
      </c>
      <c r="F9" s="120"/>
      <c r="G9" s="120"/>
      <c r="H9" s="120">
        <f>G9+F9</f>
        <v>0</v>
      </c>
      <c r="I9" s="120"/>
      <c r="J9" s="120"/>
      <c r="K9" s="120">
        <f>J9+I9</f>
        <v>0</v>
      </c>
      <c r="L9" s="120"/>
      <c r="M9" s="120"/>
      <c r="N9" s="120">
        <f>M9+L9</f>
        <v>0</v>
      </c>
      <c r="O9" s="120"/>
      <c r="P9" s="120"/>
      <c r="Q9" s="120">
        <f>P9+O9</f>
        <v>0</v>
      </c>
      <c r="R9" s="120"/>
      <c r="S9" s="120">
        <v>342</v>
      </c>
      <c r="T9" s="120">
        <f>S9+R9</f>
        <v>342</v>
      </c>
      <c r="U9" s="120"/>
      <c r="V9" s="120"/>
      <c r="W9" s="120">
        <f>V9+U9</f>
        <v>0</v>
      </c>
      <c r="X9" s="120"/>
      <c r="Y9" s="120"/>
      <c r="Z9" s="120">
        <f>Y9+X9</f>
        <v>0</v>
      </c>
      <c r="AA9" s="120"/>
      <c r="AB9" s="120">
        <v>354</v>
      </c>
      <c r="AC9" s="120">
        <f>AB9+AA9</f>
        <v>354</v>
      </c>
      <c r="AD9" s="120">
        <f t="shared" si="0"/>
        <v>0</v>
      </c>
      <c r="AE9" s="120">
        <f t="shared" si="0"/>
        <v>696</v>
      </c>
    </row>
    <row r="15" spans="1:31" x14ac:dyDescent="0.25">
      <c r="B15" s="96">
        <v>2022</v>
      </c>
      <c r="C15" s="262" t="s">
        <v>31</v>
      </c>
      <c r="D15" s="263"/>
      <c r="E15" s="263"/>
      <c r="F15" s="262" t="s">
        <v>32</v>
      </c>
      <c r="G15" s="263"/>
      <c r="H15" s="263"/>
      <c r="I15" s="262" t="s">
        <v>33</v>
      </c>
      <c r="J15" s="263"/>
      <c r="K15" s="263"/>
      <c r="L15" s="262" t="s">
        <v>34</v>
      </c>
      <c r="M15" s="263"/>
      <c r="N15" s="263"/>
      <c r="O15" s="262" t="s">
        <v>35</v>
      </c>
      <c r="P15" s="263"/>
      <c r="Q15" s="263"/>
      <c r="R15" s="262" t="s">
        <v>36</v>
      </c>
      <c r="S15" s="263"/>
      <c r="T15" s="263"/>
      <c r="U15" s="262" t="s">
        <v>37</v>
      </c>
      <c r="V15" s="263"/>
      <c r="W15" s="263"/>
      <c r="X15" s="262" t="s">
        <v>38</v>
      </c>
      <c r="Y15" s="263"/>
      <c r="Z15" s="263"/>
      <c r="AA15" s="262" t="s">
        <v>39</v>
      </c>
      <c r="AB15" s="263"/>
      <c r="AC15" s="263"/>
      <c r="AD15" s="262" t="s">
        <v>4</v>
      </c>
      <c r="AE15" s="263"/>
    </row>
    <row r="16" spans="1:31" ht="92.25" x14ac:dyDescent="0.2">
      <c r="B16" s="124" t="s">
        <v>102</v>
      </c>
      <c r="C16" s="125" t="s">
        <v>3</v>
      </c>
      <c r="D16" s="125" t="s">
        <v>2</v>
      </c>
      <c r="E16" s="126" t="s">
        <v>42</v>
      </c>
      <c r="F16" s="125" t="s">
        <v>3</v>
      </c>
      <c r="G16" s="125" t="s">
        <v>2</v>
      </c>
      <c r="H16" s="126" t="s">
        <v>42</v>
      </c>
      <c r="I16" s="125" t="s">
        <v>3</v>
      </c>
      <c r="J16" s="125" t="s">
        <v>2</v>
      </c>
      <c r="K16" s="126" t="s">
        <v>42</v>
      </c>
      <c r="L16" s="125" t="s">
        <v>3</v>
      </c>
      <c r="M16" s="125" t="s">
        <v>2</v>
      </c>
      <c r="N16" s="126" t="s">
        <v>42</v>
      </c>
      <c r="O16" s="125" t="s">
        <v>3</v>
      </c>
      <c r="P16" s="125" t="s">
        <v>2</v>
      </c>
      <c r="Q16" s="126" t="s">
        <v>42</v>
      </c>
      <c r="R16" s="125" t="s">
        <v>3</v>
      </c>
      <c r="S16" s="125" t="s">
        <v>2</v>
      </c>
      <c r="T16" s="126" t="s">
        <v>42</v>
      </c>
      <c r="U16" s="125" t="s">
        <v>3</v>
      </c>
      <c r="V16" s="125" t="s">
        <v>2</v>
      </c>
      <c r="W16" s="126" t="s">
        <v>42</v>
      </c>
      <c r="X16" s="125" t="s">
        <v>3</v>
      </c>
      <c r="Y16" s="125" t="s">
        <v>2</v>
      </c>
      <c r="Z16" s="126" t="s">
        <v>42</v>
      </c>
      <c r="AA16" s="125" t="s">
        <v>3</v>
      </c>
      <c r="AB16" s="125" t="s">
        <v>2</v>
      </c>
      <c r="AC16" s="126" t="s">
        <v>42</v>
      </c>
      <c r="AD16" s="125" t="s">
        <v>3</v>
      </c>
      <c r="AE16" s="125" t="s">
        <v>2</v>
      </c>
    </row>
    <row r="17" spans="2:31" ht="90" x14ac:dyDescent="0.2">
      <c r="B17" s="89" t="s">
        <v>103</v>
      </c>
      <c r="C17" s="73"/>
      <c r="D17" s="73">
        <v>1</v>
      </c>
      <c r="E17" s="73">
        <f>D17+C17</f>
        <v>1</v>
      </c>
      <c r="F17" s="73"/>
      <c r="G17" s="73"/>
      <c r="H17" s="73">
        <f>G17+F17</f>
        <v>0</v>
      </c>
      <c r="I17" s="73">
        <v>5</v>
      </c>
      <c r="J17" s="73">
        <v>2</v>
      </c>
      <c r="K17" s="73">
        <f>J17+I17</f>
        <v>7</v>
      </c>
      <c r="L17" s="73">
        <v>13</v>
      </c>
      <c r="M17" s="73"/>
      <c r="N17" s="73">
        <f>M17+L17</f>
        <v>13</v>
      </c>
      <c r="O17" s="73">
        <v>5</v>
      </c>
      <c r="P17" s="73"/>
      <c r="Q17" s="73">
        <f>P17+O17</f>
        <v>5</v>
      </c>
      <c r="R17" s="73">
        <v>20</v>
      </c>
      <c r="S17" s="73">
        <v>4</v>
      </c>
      <c r="T17" s="73">
        <f>S17+R17</f>
        <v>24</v>
      </c>
      <c r="U17" s="73"/>
      <c r="V17" s="73">
        <v>3</v>
      </c>
      <c r="W17" s="73">
        <f>V17+U17</f>
        <v>3</v>
      </c>
      <c r="X17" s="73"/>
      <c r="Y17" s="73"/>
      <c r="Z17" s="73">
        <f>Y17+X17</f>
        <v>0</v>
      </c>
      <c r="AA17" s="73">
        <v>13</v>
      </c>
      <c r="AB17" s="73">
        <v>14</v>
      </c>
      <c r="AC17" s="73">
        <f>AB17+AA17</f>
        <v>27</v>
      </c>
      <c r="AD17" s="73">
        <f t="shared" ref="AD17:AE19" si="1">C17+F17+I17+L17+O17+R17+U17+X17+AA17</f>
        <v>56</v>
      </c>
      <c r="AE17" s="73">
        <f t="shared" si="1"/>
        <v>24</v>
      </c>
    </row>
    <row r="18" spans="2:31" ht="105" x14ac:dyDescent="0.2">
      <c r="B18" s="89" t="s">
        <v>104</v>
      </c>
      <c r="C18" s="73"/>
      <c r="D18" s="73">
        <v>1</v>
      </c>
      <c r="E18" s="73">
        <f>D18+C18</f>
        <v>1</v>
      </c>
      <c r="F18" s="73"/>
      <c r="G18" s="73"/>
      <c r="H18" s="73">
        <f>G18+F18</f>
        <v>0</v>
      </c>
      <c r="I18" s="73"/>
      <c r="J18" s="73">
        <v>1</v>
      </c>
      <c r="K18" s="73">
        <f>J18+I18</f>
        <v>1</v>
      </c>
      <c r="L18" s="73"/>
      <c r="M18" s="73"/>
      <c r="N18" s="73">
        <f>M18+L18</f>
        <v>0</v>
      </c>
      <c r="O18" s="73"/>
      <c r="P18" s="73"/>
      <c r="Q18" s="73">
        <f>P18+O18</f>
        <v>0</v>
      </c>
      <c r="R18" s="73"/>
      <c r="S18" s="73">
        <v>6</v>
      </c>
      <c r="T18" s="73">
        <f>S18+R18</f>
        <v>6</v>
      </c>
      <c r="U18" s="73"/>
      <c r="V18" s="73"/>
      <c r="W18" s="73">
        <f>V18+U18</f>
        <v>0</v>
      </c>
      <c r="X18" s="73"/>
      <c r="Y18" s="73"/>
      <c r="Z18" s="73">
        <f>Y18+X18</f>
        <v>0</v>
      </c>
      <c r="AA18" s="73"/>
      <c r="AB18" s="73">
        <v>12</v>
      </c>
      <c r="AC18" s="73">
        <f>AB18+AA18</f>
        <v>12</v>
      </c>
      <c r="AD18" s="73">
        <f t="shared" si="1"/>
        <v>0</v>
      </c>
      <c r="AE18" s="73">
        <f t="shared" si="1"/>
        <v>20</v>
      </c>
    </row>
    <row r="19" spans="2:31" ht="90" x14ac:dyDescent="0.2">
      <c r="B19" s="89" t="s">
        <v>105</v>
      </c>
      <c r="C19" s="73"/>
      <c r="D19" s="73">
        <v>84</v>
      </c>
      <c r="E19" s="73">
        <f>D19+C19</f>
        <v>84</v>
      </c>
      <c r="F19" s="73"/>
      <c r="G19" s="73"/>
      <c r="H19" s="73">
        <f>G19+F19</f>
        <v>0</v>
      </c>
      <c r="I19" s="73"/>
      <c r="J19" s="73">
        <v>60</v>
      </c>
      <c r="K19" s="73">
        <f>J19+I19</f>
        <v>60</v>
      </c>
      <c r="L19" s="73"/>
      <c r="M19" s="73"/>
      <c r="N19" s="73">
        <f>M19+L19</f>
        <v>0</v>
      </c>
      <c r="O19" s="73"/>
      <c r="P19" s="73"/>
      <c r="Q19" s="73">
        <f>P19+O19</f>
        <v>0</v>
      </c>
      <c r="R19" s="73"/>
      <c r="S19" s="73">
        <v>514</v>
      </c>
      <c r="T19" s="73">
        <f>S19+R19</f>
        <v>514</v>
      </c>
      <c r="U19" s="73"/>
      <c r="V19" s="73"/>
      <c r="W19" s="73">
        <f>V19+U19</f>
        <v>0</v>
      </c>
      <c r="X19" s="73"/>
      <c r="Y19" s="73"/>
      <c r="Z19" s="73">
        <f>Y19+X19</f>
        <v>0</v>
      </c>
      <c r="AA19" s="73"/>
      <c r="AB19" s="73">
        <v>1303</v>
      </c>
      <c r="AC19" s="73">
        <f>AB19+AA19</f>
        <v>1303</v>
      </c>
      <c r="AD19" s="73">
        <f t="shared" si="1"/>
        <v>0</v>
      </c>
      <c r="AE19" s="73">
        <f t="shared" si="1"/>
        <v>1961</v>
      </c>
    </row>
    <row r="25" spans="2:31" x14ac:dyDescent="0.25">
      <c r="B25" s="96">
        <v>2023</v>
      </c>
      <c r="C25" s="262" t="s">
        <v>31</v>
      </c>
      <c r="D25" s="263"/>
      <c r="E25" s="263"/>
      <c r="F25" s="262" t="s">
        <v>32</v>
      </c>
      <c r="G25" s="263"/>
      <c r="H25" s="263"/>
      <c r="I25" s="262" t="s">
        <v>33</v>
      </c>
      <c r="J25" s="263"/>
      <c r="K25" s="263"/>
      <c r="L25" s="262" t="s">
        <v>34</v>
      </c>
      <c r="M25" s="263"/>
      <c r="N25" s="263"/>
      <c r="O25" s="262" t="s">
        <v>35</v>
      </c>
      <c r="P25" s="263"/>
      <c r="Q25" s="263"/>
      <c r="R25" s="262" t="s">
        <v>36</v>
      </c>
      <c r="S25" s="263"/>
      <c r="T25" s="263"/>
      <c r="U25" s="262" t="s">
        <v>37</v>
      </c>
      <c r="V25" s="263"/>
      <c r="W25" s="263"/>
      <c r="X25" s="262" t="s">
        <v>38</v>
      </c>
      <c r="Y25" s="263"/>
      <c r="Z25" s="263"/>
      <c r="AA25" s="262" t="s">
        <v>39</v>
      </c>
      <c r="AB25" s="263"/>
      <c r="AC25" s="263"/>
      <c r="AD25" s="262" t="s">
        <v>4</v>
      </c>
      <c r="AE25" s="263"/>
    </row>
    <row r="26" spans="2:31" ht="92.25" x14ac:dyDescent="0.2">
      <c r="B26" s="127" t="s">
        <v>102</v>
      </c>
      <c r="C26" s="125" t="s">
        <v>3</v>
      </c>
      <c r="D26" s="125" t="s">
        <v>2</v>
      </c>
      <c r="E26" s="126" t="s">
        <v>42</v>
      </c>
      <c r="F26" s="125" t="s">
        <v>3</v>
      </c>
      <c r="G26" s="125" t="s">
        <v>2</v>
      </c>
      <c r="H26" s="126" t="s">
        <v>42</v>
      </c>
      <c r="I26" s="125" t="s">
        <v>3</v>
      </c>
      <c r="J26" s="125" t="s">
        <v>2</v>
      </c>
      <c r="K26" s="126" t="s">
        <v>42</v>
      </c>
      <c r="L26" s="125" t="s">
        <v>3</v>
      </c>
      <c r="M26" s="125" t="s">
        <v>2</v>
      </c>
      <c r="N26" s="126" t="s">
        <v>42</v>
      </c>
      <c r="O26" s="125" t="s">
        <v>3</v>
      </c>
      <c r="P26" s="125" t="s">
        <v>2</v>
      </c>
      <c r="Q26" s="126" t="s">
        <v>42</v>
      </c>
      <c r="R26" s="125" t="s">
        <v>3</v>
      </c>
      <c r="S26" s="125" t="s">
        <v>2</v>
      </c>
      <c r="T26" s="126" t="s">
        <v>42</v>
      </c>
      <c r="U26" s="125" t="s">
        <v>3</v>
      </c>
      <c r="V26" s="125" t="s">
        <v>2</v>
      </c>
      <c r="W26" s="126" t="s">
        <v>42</v>
      </c>
      <c r="X26" s="125" t="s">
        <v>3</v>
      </c>
      <c r="Y26" s="125" t="s">
        <v>2</v>
      </c>
      <c r="Z26" s="126" t="s">
        <v>42</v>
      </c>
      <c r="AA26" s="125" t="s">
        <v>3</v>
      </c>
      <c r="AB26" s="125" t="s">
        <v>2</v>
      </c>
      <c r="AC26" s="126" t="s">
        <v>42</v>
      </c>
      <c r="AD26" s="125" t="s">
        <v>3</v>
      </c>
      <c r="AE26" s="125" t="s">
        <v>2</v>
      </c>
    </row>
    <row r="27" spans="2:31" ht="90" x14ac:dyDescent="0.2">
      <c r="B27" s="89" t="s">
        <v>103</v>
      </c>
      <c r="C27" s="73"/>
      <c r="D27" s="73"/>
      <c r="E27" s="73">
        <f>D27+C27</f>
        <v>0</v>
      </c>
      <c r="F27" s="73"/>
      <c r="G27" s="73">
        <v>1</v>
      </c>
      <c r="H27" s="73">
        <f>G27+F27</f>
        <v>1</v>
      </c>
      <c r="I27" s="73">
        <v>2</v>
      </c>
      <c r="J27" s="73">
        <v>2</v>
      </c>
      <c r="K27" s="73">
        <f>J27+I27</f>
        <v>4</v>
      </c>
      <c r="L27" s="73">
        <v>6</v>
      </c>
      <c r="M27" s="73"/>
      <c r="N27" s="73">
        <f>M27+L27</f>
        <v>6</v>
      </c>
      <c r="O27" s="73">
        <v>3</v>
      </c>
      <c r="P27" s="73"/>
      <c r="Q27" s="73">
        <f>P27+O27</f>
        <v>3</v>
      </c>
      <c r="R27" s="73">
        <v>16</v>
      </c>
      <c r="S27" s="73">
        <v>10</v>
      </c>
      <c r="T27" s="73">
        <f>S27+R27</f>
        <v>26</v>
      </c>
      <c r="U27" s="73"/>
      <c r="V27" s="73">
        <v>2</v>
      </c>
      <c r="W27" s="73">
        <f>V27+U27</f>
        <v>2</v>
      </c>
      <c r="X27" s="73"/>
      <c r="Y27" s="73"/>
      <c r="Z27" s="73">
        <f>Y27+X27</f>
        <v>0</v>
      </c>
      <c r="AA27" s="73">
        <v>6</v>
      </c>
      <c r="AB27" s="73">
        <v>5</v>
      </c>
      <c r="AC27" s="73">
        <f>AB27+AA27</f>
        <v>11</v>
      </c>
      <c r="AD27" s="73">
        <f t="shared" ref="AD27:AE29" si="2">C27+F27+I27+L27+O27+R27+U27+X27+AA27</f>
        <v>33</v>
      </c>
      <c r="AE27" s="73">
        <f t="shared" si="2"/>
        <v>20</v>
      </c>
    </row>
    <row r="28" spans="2:31" ht="105" x14ac:dyDescent="0.2">
      <c r="B28" s="89" t="s">
        <v>104</v>
      </c>
      <c r="C28" s="73"/>
      <c r="D28" s="73"/>
      <c r="E28" s="73">
        <f>D28+C28</f>
        <v>0</v>
      </c>
      <c r="F28" s="73"/>
      <c r="G28" s="73">
        <v>1</v>
      </c>
      <c r="H28" s="73">
        <f>G28+F28</f>
        <v>1</v>
      </c>
      <c r="I28" s="73"/>
      <c r="J28" s="73">
        <v>2</v>
      </c>
      <c r="K28" s="73">
        <f>J28+I28</f>
        <v>2</v>
      </c>
      <c r="L28" s="73"/>
      <c r="M28" s="73"/>
      <c r="N28" s="73">
        <f>M28+L28</f>
        <v>0</v>
      </c>
      <c r="O28" s="73"/>
      <c r="P28" s="73"/>
      <c r="Q28" s="73">
        <f>P28+O28</f>
        <v>0</v>
      </c>
      <c r="R28" s="73"/>
      <c r="S28" s="73">
        <v>9</v>
      </c>
      <c r="T28" s="73">
        <f>S28+R28</f>
        <v>9</v>
      </c>
      <c r="U28" s="73"/>
      <c r="V28" s="73">
        <v>2</v>
      </c>
      <c r="W28" s="73">
        <f>V28+U28</f>
        <v>2</v>
      </c>
      <c r="X28" s="73"/>
      <c r="Y28" s="73"/>
      <c r="Z28" s="73">
        <f>Y28+X28</f>
        <v>0</v>
      </c>
      <c r="AA28" s="73"/>
      <c r="AB28" s="73">
        <v>5</v>
      </c>
      <c r="AC28" s="73">
        <f>AB28+AA28</f>
        <v>5</v>
      </c>
      <c r="AD28" s="73">
        <f t="shared" si="2"/>
        <v>0</v>
      </c>
      <c r="AE28" s="73">
        <f t="shared" si="2"/>
        <v>19</v>
      </c>
    </row>
    <row r="29" spans="2:31" ht="90" x14ac:dyDescent="0.2">
      <c r="B29" s="89" t="s">
        <v>105</v>
      </c>
      <c r="C29" s="73"/>
      <c r="D29" s="73"/>
      <c r="E29" s="73">
        <f>D29+C29</f>
        <v>0</v>
      </c>
      <c r="F29" s="73"/>
      <c r="G29" s="73">
        <v>83</v>
      </c>
      <c r="H29" s="73">
        <f>G29+F29</f>
        <v>83</v>
      </c>
      <c r="I29" s="73"/>
      <c r="J29" s="73">
        <v>111</v>
      </c>
      <c r="K29" s="73">
        <f>J29+I29</f>
        <v>111</v>
      </c>
      <c r="L29" s="73"/>
      <c r="M29" s="73"/>
      <c r="N29" s="73">
        <f>M29+L29</f>
        <v>0</v>
      </c>
      <c r="O29" s="73"/>
      <c r="P29" s="73"/>
      <c r="Q29" s="73">
        <f>P29+O29</f>
        <v>0</v>
      </c>
      <c r="R29" s="73"/>
      <c r="S29" s="73">
        <v>687</v>
      </c>
      <c r="T29" s="73">
        <f>S29+R29</f>
        <v>687</v>
      </c>
      <c r="U29" s="73"/>
      <c r="V29" s="73">
        <v>168</v>
      </c>
      <c r="W29" s="73">
        <f>V29+U29</f>
        <v>168</v>
      </c>
      <c r="X29" s="73"/>
      <c r="Y29" s="73"/>
      <c r="Z29" s="73">
        <f>Y29+X29</f>
        <v>0</v>
      </c>
      <c r="AA29" s="73"/>
      <c r="AB29" s="73">
        <v>261</v>
      </c>
      <c r="AC29" s="73">
        <f>AB29+AA29</f>
        <v>261</v>
      </c>
      <c r="AD29" s="73">
        <f t="shared" si="2"/>
        <v>0</v>
      </c>
      <c r="AE29" s="73">
        <f t="shared" si="2"/>
        <v>1310</v>
      </c>
    </row>
    <row r="35" spans="2:31" x14ac:dyDescent="0.25">
      <c r="B35" s="96">
        <v>2024</v>
      </c>
      <c r="C35" s="262" t="s">
        <v>31</v>
      </c>
      <c r="D35" s="263"/>
      <c r="E35" s="263"/>
      <c r="F35" s="262" t="s">
        <v>32</v>
      </c>
      <c r="G35" s="263"/>
      <c r="H35" s="263"/>
      <c r="I35" s="262" t="s">
        <v>33</v>
      </c>
      <c r="J35" s="263"/>
      <c r="K35" s="263"/>
      <c r="L35" s="262" t="s">
        <v>34</v>
      </c>
      <c r="M35" s="263"/>
      <c r="N35" s="263"/>
      <c r="O35" s="262" t="s">
        <v>35</v>
      </c>
      <c r="P35" s="263"/>
      <c r="Q35" s="263"/>
      <c r="R35" s="262" t="s">
        <v>36</v>
      </c>
      <c r="S35" s="263"/>
      <c r="T35" s="263"/>
      <c r="U35" s="262" t="s">
        <v>37</v>
      </c>
      <c r="V35" s="263"/>
      <c r="W35" s="263"/>
      <c r="X35" s="262" t="s">
        <v>38</v>
      </c>
      <c r="Y35" s="263"/>
      <c r="Z35" s="263"/>
      <c r="AA35" s="262" t="s">
        <v>39</v>
      </c>
      <c r="AB35" s="263"/>
      <c r="AC35" s="263"/>
      <c r="AD35" s="262" t="s">
        <v>4</v>
      </c>
      <c r="AE35" s="263"/>
    </row>
    <row r="36" spans="2:31" ht="92.25" x14ac:dyDescent="0.2">
      <c r="B36" s="128" t="s">
        <v>102</v>
      </c>
      <c r="C36" s="125" t="s">
        <v>3</v>
      </c>
      <c r="D36" s="125" t="s">
        <v>2</v>
      </c>
      <c r="E36" s="126" t="s">
        <v>42</v>
      </c>
      <c r="F36" s="125" t="s">
        <v>3</v>
      </c>
      <c r="G36" s="125" t="s">
        <v>2</v>
      </c>
      <c r="H36" s="126" t="s">
        <v>42</v>
      </c>
      <c r="I36" s="125" t="s">
        <v>3</v>
      </c>
      <c r="J36" s="125" t="s">
        <v>2</v>
      </c>
      <c r="K36" s="126" t="s">
        <v>42</v>
      </c>
      <c r="L36" s="125" t="s">
        <v>3</v>
      </c>
      <c r="M36" s="125" t="s">
        <v>2</v>
      </c>
      <c r="N36" s="126" t="s">
        <v>42</v>
      </c>
      <c r="O36" s="125" t="s">
        <v>3</v>
      </c>
      <c r="P36" s="125" t="s">
        <v>2</v>
      </c>
      <c r="Q36" s="126" t="s">
        <v>42</v>
      </c>
      <c r="R36" s="125" t="s">
        <v>3</v>
      </c>
      <c r="S36" s="125" t="s">
        <v>2</v>
      </c>
      <c r="T36" s="126" t="s">
        <v>42</v>
      </c>
      <c r="U36" s="125" t="s">
        <v>3</v>
      </c>
      <c r="V36" s="125" t="s">
        <v>2</v>
      </c>
      <c r="W36" s="126" t="s">
        <v>42</v>
      </c>
      <c r="X36" s="125" t="s">
        <v>3</v>
      </c>
      <c r="Y36" s="125" t="s">
        <v>2</v>
      </c>
      <c r="Z36" s="126" t="s">
        <v>42</v>
      </c>
      <c r="AA36" s="125" t="s">
        <v>3</v>
      </c>
      <c r="AB36" s="125" t="s">
        <v>2</v>
      </c>
      <c r="AC36" s="126" t="s">
        <v>42</v>
      </c>
      <c r="AD36" s="125" t="s">
        <v>3</v>
      </c>
      <c r="AE36" s="125" t="s">
        <v>2</v>
      </c>
    </row>
    <row r="37" spans="2:31" ht="90" x14ac:dyDescent="0.2">
      <c r="B37" s="106" t="s">
        <v>425</v>
      </c>
      <c r="C37" s="88"/>
      <c r="D37" s="88"/>
      <c r="E37" s="88">
        <f>D37+C37</f>
        <v>0</v>
      </c>
      <c r="F37" s="88">
        <v>1</v>
      </c>
      <c r="G37" s="88"/>
      <c r="H37" s="88">
        <f>G37+F37</f>
        <v>1</v>
      </c>
      <c r="I37" s="88">
        <v>1</v>
      </c>
      <c r="J37" s="88"/>
      <c r="K37" s="88">
        <f>J37+I37</f>
        <v>1</v>
      </c>
      <c r="L37" s="88">
        <v>20</v>
      </c>
      <c r="M37" s="88"/>
      <c r="N37" s="88">
        <f>M37+L37</f>
        <v>20</v>
      </c>
      <c r="O37" s="88">
        <v>8</v>
      </c>
      <c r="P37" s="88">
        <v>4</v>
      </c>
      <c r="Q37" s="88">
        <f>P37+O37</f>
        <v>12</v>
      </c>
      <c r="R37" s="88"/>
      <c r="S37" s="88"/>
      <c r="T37" s="88">
        <f>S37+R37</f>
        <v>0</v>
      </c>
      <c r="U37" s="88"/>
      <c r="V37" s="88"/>
      <c r="W37" s="88">
        <f>V37+U37</f>
        <v>0</v>
      </c>
      <c r="X37" s="88"/>
      <c r="Y37" s="88"/>
      <c r="Z37" s="88">
        <f>Y37+X37</f>
        <v>0</v>
      </c>
      <c r="AA37" s="88">
        <v>9</v>
      </c>
      <c r="AB37" s="88">
        <v>8</v>
      </c>
      <c r="AC37" s="88">
        <f>AB37+AA37</f>
        <v>17</v>
      </c>
      <c r="AD37" s="88">
        <f t="shared" ref="AD37:AE39" si="3">C37+F37+I37+L37+O37+R37+U37+X37+AA37</f>
        <v>39</v>
      </c>
      <c r="AE37" s="88">
        <f t="shared" si="3"/>
        <v>12</v>
      </c>
    </row>
    <row r="38" spans="2:31" ht="105" x14ac:dyDescent="0.2">
      <c r="B38" s="106" t="s">
        <v>426</v>
      </c>
      <c r="C38" s="88"/>
      <c r="D38" s="88"/>
      <c r="E38" s="88">
        <f>D38+C38</f>
        <v>0</v>
      </c>
      <c r="F38" s="88">
        <v>0</v>
      </c>
      <c r="G38" s="88"/>
      <c r="H38" s="88">
        <f>G38+F38</f>
        <v>0</v>
      </c>
      <c r="I38" s="88"/>
      <c r="J38" s="88"/>
      <c r="K38" s="88">
        <f>J38+I38</f>
        <v>0</v>
      </c>
      <c r="L38" s="88">
        <v>0</v>
      </c>
      <c r="M38" s="88"/>
      <c r="N38" s="88">
        <f>M38+L38</f>
        <v>0</v>
      </c>
      <c r="O38" s="88"/>
      <c r="P38" s="88"/>
      <c r="Q38" s="88">
        <f>P38+O38</f>
        <v>0</v>
      </c>
      <c r="R38" s="88"/>
      <c r="S38" s="88"/>
      <c r="T38" s="88">
        <f>S38+R38</f>
        <v>0</v>
      </c>
      <c r="U38" s="88"/>
      <c r="V38" s="88"/>
      <c r="W38" s="88">
        <f>V38+U38</f>
        <v>0</v>
      </c>
      <c r="X38" s="88"/>
      <c r="Y38" s="88"/>
      <c r="Z38" s="88">
        <f>Y38+X38</f>
        <v>0</v>
      </c>
      <c r="AA38" s="88">
        <v>0</v>
      </c>
      <c r="AB38" s="88"/>
      <c r="AC38" s="88">
        <f>AB38+AA38</f>
        <v>0</v>
      </c>
      <c r="AD38" s="88">
        <f t="shared" si="3"/>
        <v>0</v>
      </c>
      <c r="AE38" s="88">
        <f t="shared" si="3"/>
        <v>0</v>
      </c>
    </row>
    <row r="39" spans="2:31" ht="90" x14ac:dyDescent="0.2">
      <c r="B39" s="106" t="s">
        <v>424</v>
      </c>
      <c r="C39" s="88"/>
      <c r="D39" s="88"/>
      <c r="E39" s="88">
        <f>D39+C39</f>
        <v>0</v>
      </c>
      <c r="F39" s="88">
        <v>0</v>
      </c>
      <c r="G39" s="88"/>
      <c r="H39" s="88">
        <f>G39+F39</f>
        <v>0</v>
      </c>
      <c r="I39" s="88"/>
      <c r="J39" s="88"/>
      <c r="K39" s="88">
        <f>J39+I39</f>
        <v>0</v>
      </c>
      <c r="L39" s="88">
        <v>0</v>
      </c>
      <c r="M39" s="88"/>
      <c r="N39" s="88">
        <f>M39+L39</f>
        <v>0</v>
      </c>
      <c r="O39" s="88"/>
      <c r="P39" s="88">
        <v>492</v>
      </c>
      <c r="Q39" s="88">
        <f>P39+O39</f>
        <v>492</v>
      </c>
      <c r="R39" s="88"/>
      <c r="S39" s="88"/>
      <c r="T39" s="88">
        <f>S39+R39</f>
        <v>0</v>
      </c>
      <c r="U39" s="88"/>
      <c r="V39" s="88"/>
      <c r="W39" s="88">
        <f>V39+U39</f>
        <v>0</v>
      </c>
      <c r="X39" s="88"/>
      <c r="Y39" s="88"/>
      <c r="Z39" s="88">
        <f>Y39+X39</f>
        <v>0</v>
      </c>
      <c r="AA39" s="88">
        <v>0</v>
      </c>
      <c r="AB39" s="88">
        <v>866</v>
      </c>
      <c r="AC39" s="88">
        <v>1117</v>
      </c>
      <c r="AD39" s="88">
        <f t="shared" si="3"/>
        <v>0</v>
      </c>
      <c r="AE39" s="88">
        <f t="shared" si="3"/>
        <v>1358</v>
      </c>
    </row>
  </sheetData>
  <mergeCells count="40">
    <mergeCell ref="F25:H25"/>
    <mergeCell ref="AD35:AE35"/>
    <mergeCell ref="U15:W15"/>
    <mergeCell ref="U25:W25"/>
    <mergeCell ref="X25:Z25"/>
    <mergeCell ref="X15:Z15"/>
    <mergeCell ref="AD15:AE15"/>
    <mergeCell ref="AA15:AC15"/>
    <mergeCell ref="U35:W35"/>
    <mergeCell ref="X35:Z35"/>
    <mergeCell ref="AD25:AE25"/>
    <mergeCell ref="AA25:AC25"/>
    <mergeCell ref="O15:Q15"/>
    <mergeCell ref="R15:T15"/>
    <mergeCell ref="C15:E15"/>
    <mergeCell ref="F15:H15"/>
    <mergeCell ref="I15:K15"/>
    <mergeCell ref="L15:N15"/>
    <mergeCell ref="AA35:AC35"/>
    <mergeCell ref="I35:K35"/>
    <mergeCell ref="L35:N35"/>
    <mergeCell ref="O35:Q35"/>
    <mergeCell ref="R35:T35"/>
    <mergeCell ref="I25:K25"/>
    <mergeCell ref="O25:Q25"/>
    <mergeCell ref="R25:T25"/>
    <mergeCell ref="L25:N25"/>
    <mergeCell ref="C35:E35"/>
    <mergeCell ref="F35:H35"/>
    <mergeCell ref="C25:E25"/>
    <mergeCell ref="C5:E5"/>
    <mergeCell ref="AA5:AC5"/>
    <mergeCell ref="AD5:AE5"/>
    <mergeCell ref="F5:H5"/>
    <mergeCell ref="I5:K5"/>
    <mergeCell ref="L5:N5"/>
    <mergeCell ref="U5:W5"/>
    <mergeCell ref="X5:Z5"/>
    <mergeCell ref="O5:Q5"/>
    <mergeCell ref="R5:T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16"/>
  <sheetViews>
    <sheetView showGridLines="0" topLeftCell="C6" workbookViewId="0">
      <selection activeCell="K9" sqref="K9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16.7109375" style="10" customWidth="1"/>
    <col min="3" max="3" width="18.5703125" style="10" bestFit="1" customWidth="1"/>
    <col min="4" max="13" width="14" style="10" customWidth="1"/>
    <col min="14" max="16384" width="12.5703125" style="10"/>
  </cols>
  <sheetData>
    <row r="1" spans="1:13" ht="12.75" x14ac:dyDescent="0.2">
      <c r="A1" s="49"/>
      <c r="B1" s="48"/>
    </row>
    <row r="2" spans="1:13" ht="12.75" x14ac:dyDescent="0.2">
      <c r="A2" s="9"/>
    </row>
    <row r="3" spans="1:13" x14ac:dyDescent="0.25">
      <c r="A3" s="9"/>
      <c r="B3" s="91" t="s">
        <v>106</v>
      </c>
    </row>
    <row r="4" spans="1:13" ht="12.75" x14ac:dyDescent="0.2">
      <c r="A4" s="9"/>
      <c r="B4" s="9"/>
      <c r="C4" s="9"/>
    </row>
    <row r="5" spans="1:13" ht="24.75" customHeight="1" x14ac:dyDescent="0.25">
      <c r="B5" s="275" t="s">
        <v>412</v>
      </c>
      <c r="C5" s="275"/>
      <c r="D5" s="274" t="s">
        <v>107</v>
      </c>
      <c r="E5" s="263"/>
      <c r="F5" s="274" t="s">
        <v>80</v>
      </c>
      <c r="G5" s="263"/>
      <c r="H5" s="274" t="s">
        <v>81</v>
      </c>
      <c r="I5" s="263"/>
      <c r="J5" s="274" t="s">
        <v>82</v>
      </c>
      <c r="K5" s="263"/>
      <c r="L5" s="274" t="s">
        <v>83</v>
      </c>
      <c r="M5" s="263"/>
    </row>
    <row r="6" spans="1:13" ht="24.75" customHeight="1" x14ac:dyDescent="0.2">
      <c r="B6" s="275"/>
      <c r="C6" s="275"/>
      <c r="D6" s="110" t="s">
        <v>84</v>
      </c>
      <c r="E6" s="110" t="s">
        <v>74</v>
      </c>
      <c r="F6" s="110" t="s">
        <v>84</v>
      </c>
      <c r="G6" s="110" t="s">
        <v>74</v>
      </c>
      <c r="H6" s="110" t="s">
        <v>84</v>
      </c>
      <c r="I6" s="110" t="s">
        <v>74</v>
      </c>
      <c r="J6" s="110" t="s">
        <v>84</v>
      </c>
      <c r="K6" s="110" t="s">
        <v>74</v>
      </c>
      <c r="L6" s="110" t="s">
        <v>84</v>
      </c>
      <c r="M6" s="110" t="s">
        <v>74</v>
      </c>
    </row>
    <row r="7" spans="1:13" ht="30" customHeight="1" x14ac:dyDescent="0.2">
      <c r="B7" s="278" t="s">
        <v>108</v>
      </c>
      <c r="C7" s="86" t="s">
        <v>109</v>
      </c>
      <c r="D7" s="111">
        <v>148</v>
      </c>
      <c r="E7" s="129">
        <v>8.6</v>
      </c>
      <c r="F7" s="111">
        <v>150</v>
      </c>
      <c r="G7" s="129">
        <v>8.6999999999999993</v>
      </c>
      <c r="H7" s="111">
        <v>468</v>
      </c>
      <c r="I7" s="129">
        <v>22.5</v>
      </c>
      <c r="J7" s="111">
        <v>232</v>
      </c>
      <c r="K7" s="129">
        <v>10.9</v>
      </c>
      <c r="L7" s="111">
        <v>230</v>
      </c>
      <c r="M7" s="129">
        <v>10.6</v>
      </c>
    </row>
    <row r="8" spans="1:13" ht="30" customHeight="1" x14ac:dyDescent="0.2">
      <c r="B8" s="277"/>
      <c r="C8" s="86" t="s">
        <v>110</v>
      </c>
      <c r="D8" s="111">
        <v>37</v>
      </c>
      <c r="E8" s="129">
        <v>2.1</v>
      </c>
      <c r="F8" s="111">
        <v>52</v>
      </c>
      <c r="G8" s="129">
        <v>3</v>
      </c>
      <c r="H8" s="111">
        <v>110</v>
      </c>
      <c r="I8" s="129">
        <v>5.3</v>
      </c>
      <c r="J8" s="111">
        <v>65</v>
      </c>
      <c r="K8" s="129">
        <v>3</v>
      </c>
      <c r="L8" s="111">
        <v>53</v>
      </c>
      <c r="M8" s="129">
        <v>2.4</v>
      </c>
    </row>
    <row r="9" spans="1:13" ht="30" customHeight="1" x14ac:dyDescent="0.2">
      <c r="B9" s="277"/>
      <c r="C9" s="93" t="s">
        <v>4</v>
      </c>
      <c r="D9" s="112">
        <f t="shared" ref="D9:M9" si="0">SUM(D7:D8)</f>
        <v>185</v>
      </c>
      <c r="E9" s="130">
        <f t="shared" si="0"/>
        <v>10.7</v>
      </c>
      <c r="F9" s="112">
        <f t="shared" si="0"/>
        <v>202</v>
      </c>
      <c r="G9" s="130">
        <v>1</v>
      </c>
      <c r="H9" s="112">
        <f t="shared" si="0"/>
        <v>578</v>
      </c>
      <c r="I9" s="130">
        <f t="shared" si="0"/>
        <v>27.8</v>
      </c>
      <c r="J9" s="112">
        <f t="shared" si="0"/>
        <v>297</v>
      </c>
      <c r="K9" s="130">
        <f t="shared" si="0"/>
        <v>13.9</v>
      </c>
      <c r="L9" s="112">
        <v>283</v>
      </c>
      <c r="M9" s="130">
        <f t="shared" si="0"/>
        <v>13</v>
      </c>
    </row>
    <row r="10" spans="1:13" ht="30" customHeight="1" x14ac:dyDescent="0.2">
      <c r="B10" s="278" t="s">
        <v>111</v>
      </c>
      <c r="C10" s="86" t="s">
        <v>112</v>
      </c>
      <c r="D10" s="111">
        <v>80</v>
      </c>
      <c r="E10" s="129">
        <v>4.5999999999999996</v>
      </c>
      <c r="F10" s="111">
        <v>78</v>
      </c>
      <c r="G10" s="129">
        <v>4.5</v>
      </c>
      <c r="H10" s="111">
        <v>198</v>
      </c>
      <c r="I10" s="129">
        <v>9.5</v>
      </c>
      <c r="J10" s="111">
        <v>118</v>
      </c>
      <c r="K10" s="129">
        <v>5.5</v>
      </c>
      <c r="L10" s="111">
        <v>124</v>
      </c>
      <c r="M10" s="129">
        <v>5.7</v>
      </c>
    </row>
    <row r="11" spans="1:13" ht="30" customHeight="1" x14ac:dyDescent="0.2">
      <c r="B11" s="277"/>
      <c r="C11" s="86" t="s">
        <v>45</v>
      </c>
      <c r="D11" s="111">
        <v>74</v>
      </c>
      <c r="E11" s="129">
        <v>4.3</v>
      </c>
      <c r="F11" s="111">
        <v>83</v>
      </c>
      <c r="G11" s="129">
        <v>4.8</v>
      </c>
      <c r="H11" s="111">
        <v>200</v>
      </c>
      <c r="I11" s="129">
        <v>9.6</v>
      </c>
      <c r="J11" s="111">
        <v>130</v>
      </c>
      <c r="K11" s="129">
        <v>6.1</v>
      </c>
      <c r="L11" s="111">
        <v>106</v>
      </c>
      <c r="M11" s="129">
        <v>4.9000000000000004</v>
      </c>
    </row>
    <row r="12" spans="1:13" ht="30" customHeight="1" x14ac:dyDescent="0.2">
      <c r="B12" s="277"/>
      <c r="C12" s="86" t="s">
        <v>46</v>
      </c>
      <c r="D12" s="111">
        <v>23</v>
      </c>
      <c r="E12" s="129">
        <v>1.3</v>
      </c>
      <c r="F12" s="111">
        <v>27</v>
      </c>
      <c r="G12" s="129">
        <v>1.6</v>
      </c>
      <c r="H12" s="111">
        <v>173</v>
      </c>
      <c r="I12" s="129">
        <v>8.3000000000000007</v>
      </c>
      <c r="J12" s="111">
        <v>39</v>
      </c>
      <c r="K12" s="129">
        <v>1.8</v>
      </c>
      <c r="L12" s="111">
        <v>37</v>
      </c>
      <c r="M12" s="129">
        <v>1.7</v>
      </c>
    </row>
    <row r="13" spans="1:13" ht="30" customHeight="1" x14ac:dyDescent="0.2">
      <c r="B13" s="277"/>
      <c r="C13" s="86" t="s">
        <v>47</v>
      </c>
      <c r="D13" s="111">
        <v>8</v>
      </c>
      <c r="E13" s="129">
        <v>0.5</v>
      </c>
      <c r="F13" s="111">
        <v>13</v>
      </c>
      <c r="G13" s="129" t="s">
        <v>113</v>
      </c>
      <c r="H13" s="111">
        <v>0</v>
      </c>
      <c r="I13" s="129">
        <v>0</v>
      </c>
      <c r="J13" s="111">
        <v>10</v>
      </c>
      <c r="K13" s="129">
        <v>0.5</v>
      </c>
      <c r="L13" s="111">
        <v>14</v>
      </c>
      <c r="M13" s="129">
        <v>0.6</v>
      </c>
    </row>
    <row r="14" spans="1:13" ht="30" customHeight="1" x14ac:dyDescent="0.2">
      <c r="B14" s="277"/>
      <c r="C14" s="86" t="s">
        <v>48</v>
      </c>
      <c r="D14" s="111">
        <v>0</v>
      </c>
      <c r="E14" s="129">
        <v>0</v>
      </c>
      <c r="F14" s="111">
        <v>1</v>
      </c>
      <c r="G14" s="129" t="s">
        <v>114</v>
      </c>
      <c r="H14" s="111">
        <v>7</v>
      </c>
      <c r="I14" s="129">
        <v>0.3</v>
      </c>
      <c r="J14" s="111">
        <v>0</v>
      </c>
      <c r="K14" s="129">
        <v>0</v>
      </c>
      <c r="L14" s="111">
        <v>2</v>
      </c>
      <c r="M14" s="129">
        <v>0.1</v>
      </c>
    </row>
    <row r="15" spans="1:13" ht="29.25" customHeight="1" x14ac:dyDescent="0.2">
      <c r="B15" s="277"/>
      <c r="C15" s="86" t="s">
        <v>115</v>
      </c>
      <c r="D15" s="111">
        <v>0</v>
      </c>
      <c r="E15" s="129">
        <v>0</v>
      </c>
      <c r="F15" s="111">
        <v>0</v>
      </c>
      <c r="G15" s="129">
        <v>0</v>
      </c>
      <c r="H15" s="111">
        <v>0</v>
      </c>
      <c r="I15" s="129">
        <v>0</v>
      </c>
      <c r="J15" s="111">
        <v>0</v>
      </c>
      <c r="K15" s="129">
        <v>0</v>
      </c>
      <c r="L15" s="111">
        <v>0</v>
      </c>
      <c r="M15" s="129">
        <v>0</v>
      </c>
    </row>
    <row r="16" spans="1:13" ht="29.25" customHeight="1" x14ac:dyDescent="0.2">
      <c r="B16" s="277"/>
      <c r="C16" s="93" t="s">
        <v>4</v>
      </c>
      <c r="D16" s="112">
        <f t="shared" ref="D16:M16" si="1">SUM(D10:D15)</f>
        <v>185</v>
      </c>
      <c r="E16" s="130">
        <f t="shared" si="1"/>
        <v>10.7</v>
      </c>
      <c r="F16" s="112">
        <f t="shared" si="1"/>
        <v>202</v>
      </c>
      <c r="G16" s="130">
        <f t="shared" si="1"/>
        <v>10.9</v>
      </c>
      <c r="H16" s="112">
        <f t="shared" si="1"/>
        <v>578</v>
      </c>
      <c r="I16" s="130">
        <f t="shared" si="1"/>
        <v>27.700000000000003</v>
      </c>
      <c r="J16" s="112">
        <f t="shared" si="1"/>
        <v>297</v>
      </c>
      <c r="K16" s="130">
        <f t="shared" si="1"/>
        <v>13.9</v>
      </c>
      <c r="L16" s="112">
        <v>283</v>
      </c>
      <c r="M16" s="130">
        <f t="shared" si="1"/>
        <v>13</v>
      </c>
    </row>
  </sheetData>
  <mergeCells count="8">
    <mergeCell ref="J5:K5"/>
    <mergeCell ref="L5:M5"/>
    <mergeCell ref="B7:B9"/>
    <mergeCell ref="B10:B16"/>
    <mergeCell ref="D5:E5"/>
    <mergeCell ref="F5:G5"/>
    <mergeCell ref="H5:I5"/>
    <mergeCell ref="B5:C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16"/>
  <sheetViews>
    <sheetView showGridLines="0" topLeftCell="D7" workbookViewId="0">
      <selection activeCell="N13" sqref="N13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16.7109375" style="10" customWidth="1"/>
    <col min="3" max="3" width="18.5703125" style="132" bestFit="1" customWidth="1"/>
    <col min="4" max="13" width="14" style="10" customWidth="1"/>
    <col min="14" max="16384" width="12.5703125" style="10"/>
  </cols>
  <sheetData>
    <row r="1" spans="1:13" ht="12.75" x14ac:dyDescent="0.2">
      <c r="A1" s="49"/>
      <c r="B1" s="48"/>
    </row>
    <row r="2" spans="1:13" ht="12.75" x14ac:dyDescent="0.2">
      <c r="A2" s="9"/>
    </row>
    <row r="3" spans="1:13" x14ac:dyDescent="0.25">
      <c r="A3" s="9"/>
      <c r="B3" s="91" t="s">
        <v>116</v>
      </c>
    </row>
    <row r="4" spans="1:13" ht="12.75" x14ac:dyDescent="0.2">
      <c r="A4" s="9"/>
      <c r="B4" s="9"/>
      <c r="C4" s="133"/>
    </row>
    <row r="5" spans="1:13" ht="24.75" customHeight="1" x14ac:dyDescent="0.25">
      <c r="B5" s="275" t="s">
        <v>412</v>
      </c>
      <c r="C5" s="275"/>
      <c r="D5" s="274" t="s">
        <v>107</v>
      </c>
      <c r="E5" s="263"/>
      <c r="F5" s="274" t="s">
        <v>80</v>
      </c>
      <c r="G5" s="263"/>
      <c r="H5" s="274" t="s">
        <v>81</v>
      </c>
      <c r="I5" s="263"/>
      <c r="J5" s="274" t="s">
        <v>82</v>
      </c>
      <c r="K5" s="263"/>
      <c r="L5" s="274" t="s">
        <v>83</v>
      </c>
      <c r="M5" s="263"/>
    </row>
    <row r="6" spans="1:13" ht="24.75" customHeight="1" x14ac:dyDescent="0.2">
      <c r="B6" s="275"/>
      <c r="C6" s="275"/>
      <c r="D6" s="110" t="s">
        <v>84</v>
      </c>
      <c r="E6" s="110" t="s">
        <v>74</v>
      </c>
      <c r="F6" s="110" t="s">
        <v>84</v>
      </c>
      <c r="G6" s="110" t="s">
        <v>74</v>
      </c>
      <c r="H6" s="110" t="s">
        <v>84</v>
      </c>
      <c r="I6" s="110" t="s">
        <v>74</v>
      </c>
      <c r="J6" s="110" t="s">
        <v>84</v>
      </c>
      <c r="K6" s="110" t="s">
        <v>74</v>
      </c>
      <c r="L6" s="110" t="s">
        <v>84</v>
      </c>
      <c r="M6" s="110" t="s">
        <v>74</v>
      </c>
    </row>
    <row r="7" spans="1:13" ht="30" customHeight="1" x14ac:dyDescent="0.2">
      <c r="B7" s="278" t="s">
        <v>108</v>
      </c>
      <c r="C7" s="86" t="s">
        <v>109</v>
      </c>
      <c r="D7" s="193">
        <v>154</v>
      </c>
      <c r="E7" s="129">
        <v>8.9</v>
      </c>
      <c r="F7" s="193">
        <v>155</v>
      </c>
      <c r="G7" s="129">
        <v>9</v>
      </c>
      <c r="H7" s="193">
        <v>164</v>
      </c>
      <c r="I7" s="129">
        <v>7.9</v>
      </c>
      <c r="J7" s="193">
        <v>185</v>
      </c>
      <c r="K7" s="129">
        <v>8.6999999999999993</v>
      </c>
      <c r="L7" s="193">
        <v>192</v>
      </c>
      <c r="M7" s="134">
        <f t="shared" ref="M7:M16" si="0">+L7/2175</f>
        <v>8.827586206896551E-2</v>
      </c>
    </row>
    <row r="8" spans="1:13" ht="30" customHeight="1" x14ac:dyDescent="0.2">
      <c r="B8" s="277"/>
      <c r="C8" s="86" t="s">
        <v>110</v>
      </c>
      <c r="D8" s="193">
        <v>35</v>
      </c>
      <c r="E8" s="129">
        <v>2</v>
      </c>
      <c r="F8" s="193">
        <v>51</v>
      </c>
      <c r="G8" s="129">
        <v>3</v>
      </c>
      <c r="H8" s="193">
        <v>56</v>
      </c>
      <c r="I8" s="129">
        <v>2.7</v>
      </c>
      <c r="J8" s="193">
        <v>62</v>
      </c>
      <c r="K8" s="129">
        <v>2.9</v>
      </c>
      <c r="L8" s="193">
        <v>49</v>
      </c>
      <c r="M8" s="134">
        <f t="shared" si="0"/>
        <v>2.2528735632183907E-2</v>
      </c>
    </row>
    <row r="9" spans="1:13" ht="30" customHeight="1" x14ac:dyDescent="0.2">
      <c r="B9" s="277"/>
      <c r="C9" s="93" t="s">
        <v>4</v>
      </c>
      <c r="D9" s="192">
        <f t="shared" ref="D9:L9" si="1">SUM(D7:D8)</f>
        <v>189</v>
      </c>
      <c r="E9" s="130">
        <f t="shared" si="1"/>
        <v>10.9</v>
      </c>
      <c r="F9" s="192">
        <f t="shared" si="1"/>
        <v>206</v>
      </c>
      <c r="G9" s="130">
        <f t="shared" si="1"/>
        <v>12</v>
      </c>
      <c r="H9" s="192">
        <f t="shared" si="1"/>
        <v>220</v>
      </c>
      <c r="I9" s="130">
        <f t="shared" si="1"/>
        <v>10.600000000000001</v>
      </c>
      <c r="J9" s="192">
        <f t="shared" si="1"/>
        <v>247</v>
      </c>
      <c r="K9" s="130">
        <f t="shared" si="1"/>
        <v>11.6</v>
      </c>
      <c r="L9" s="192">
        <f t="shared" si="1"/>
        <v>241</v>
      </c>
      <c r="M9" s="135">
        <f t="shared" si="0"/>
        <v>0.11080459770114942</v>
      </c>
    </row>
    <row r="10" spans="1:13" ht="30" customHeight="1" x14ac:dyDescent="0.2">
      <c r="B10" s="278" t="s">
        <v>111</v>
      </c>
      <c r="C10" s="86" t="s">
        <v>112</v>
      </c>
      <c r="D10" s="193">
        <v>43</v>
      </c>
      <c r="E10" s="129">
        <v>2.5</v>
      </c>
      <c r="F10" s="193">
        <v>46</v>
      </c>
      <c r="G10" s="129">
        <v>2.7</v>
      </c>
      <c r="H10" s="193">
        <v>56</v>
      </c>
      <c r="I10" s="129">
        <v>2.7</v>
      </c>
      <c r="J10" s="193">
        <v>66</v>
      </c>
      <c r="K10" s="129">
        <v>3.1</v>
      </c>
      <c r="L10" s="193">
        <v>59</v>
      </c>
      <c r="M10" s="134">
        <f t="shared" si="0"/>
        <v>2.7126436781609194E-2</v>
      </c>
    </row>
    <row r="11" spans="1:13" ht="30" customHeight="1" x14ac:dyDescent="0.2">
      <c r="B11" s="277"/>
      <c r="C11" s="86" t="s">
        <v>45</v>
      </c>
      <c r="D11" s="193">
        <v>71</v>
      </c>
      <c r="E11" s="129">
        <v>4.0999999999999996</v>
      </c>
      <c r="F11" s="193">
        <v>67</v>
      </c>
      <c r="G11" s="129">
        <v>3.9</v>
      </c>
      <c r="H11" s="193">
        <v>76</v>
      </c>
      <c r="I11" s="129">
        <v>3.6</v>
      </c>
      <c r="J11" s="193">
        <v>89</v>
      </c>
      <c r="K11" s="129">
        <v>4.2</v>
      </c>
      <c r="L11" s="193">
        <v>94</v>
      </c>
      <c r="M11" s="134">
        <f t="shared" si="0"/>
        <v>4.3218390804597703E-2</v>
      </c>
    </row>
    <row r="12" spans="1:13" ht="30" customHeight="1" x14ac:dyDescent="0.2">
      <c r="B12" s="277"/>
      <c r="C12" s="86" t="s">
        <v>46</v>
      </c>
      <c r="D12" s="193">
        <v>29</v>
      </c>
      <c r="E12" s="129">
        <v>1.7</v>
      </c>
      <c r="F12" s="193">
        <v>48</v>
      </c>
      <c r="G12" s="129">
        <v>2.8</v>
      </c>
      <c r="H12" s="193">
        <v>62</v>
      </c>
      <c r="I12" s="129">
        <v>3</v>
      </c>
      <c r="J12" s="193">
        <v>45</v>
      </c>
      <c r="K12" s="129">
        <v>2.1</v>
      </c>
      <c r="L12" s="193">
        <v>38</v>
      </c>
      <c r="M12" s="134">
        <f t="shared" si="0"/>
        <v>1.747126436781609E-2</v>
      </c>
    </row>
    <row r="13" spans="1:13" ht="30" customHeight="1" x14ac:dyDescent="0.2">
      <c r="B13" s="277"/>
      <c r="C13" s="86" t="s">
        <v>47</v>
      </c>
      <c r="D13" s="193">
        <v>17</v>
      </c>
      <c r="E13" s="129">
        <v>1</v>
      </c>
      <c r="F13" s="193">
        <v>17</v>
      </c>
      <c r="G13" s="129">
        <v>1</v>
      </c>
      <c r="H13" s="193">
        <v>0</v>
      </c>
      <c r="I13" s="129">
        <v>0</v>
      </c>
      <c r="J13" s="193">
        <v>20</v>
      </c>
      <c r="K13" s="129">
        <v>0.9</v>
      </c>
      <c r="L13" s="193">
        <v>21</v>
      </c>
      <c r="M13" s="134">
        <f t="shared" si="0"/>
        <v>9.655172413793104E-3</v>
      </c>
    </row>
    <row r="14" spans="1:13" ht="30" customHeight="1" x14ac:dyDescent="0.2">
      <c r="B14" s="277"/>
      <c r="C14" s="86" t="s">
        <v>48</v>
      </c>
      <c r="D14" s="193">
        <v>28</v>
      </c>
      <c r="E14" s="129">
        <v>1.6</v>
      </c>
      <c r="F14" s="193">
        <v>28</v>
      </c>
      <c r="G14" s="129">
        <v>1.6</v>
      </c>
      <c r="H14" s="193">
        <v>26</v>
      </c>
      <c r="I14" s="129">
        <v>1.2</v>
      </c>
      <c r="J14" s="193">
        <v>27</v>
      </c>
      <c r="K14" s="129">
        <v>1.3</v>
      </c>
      <c r="L14" s="193">
        <v>29</v>
      </c>
      <c r="M14" s="134">
        <f t="shared" si="0"/>
        <v>1.3333333333333334E-2</v>
      </c>
    </row>
    <row r="15" spans="1:13" ht="29.25" customHeight="1" x14ac:dyDescent="0.2">
      <c r="B15" s="277"/>
      <c r="C15" s="86" t="s">
        <v>115</v>
      </c>
      <c r="D15" s="193">
        <v>1</v>
      </c>
      <c r="E15" s="129">
        <v>0.1</v>
      </c>
      <c r="F15" s="193">
        <v>0</v>
      </c>
      <c r="G15" s="129">
        <v>0</v>
      </c>
      <c r="H15" s="193">
        <v>0</v>
      </c>
      <c r="I15" s="129">
        <v>0</v>
      </c>
      <c r="J15" s="193">
        <v>0</v>
      </c>
      <c r="K15" s="129">
        <v>0</v>
      </c>
      <c r="L15" s="193">
        <v>0</v>
      </c>
      <c r="M15" s="134">
        <f t="shared" si="0"/>
        <v>0</v>
      </c>
    </row>
    <row r="16" spans="1:13" ht="29.25" customHeight="1" x14ac:dyDescent="0.2">
      <c r="B16" s="277"/>
      <c r="C16" s="93" t="s">
        <v>4</v>
      </c>
      <c r="D16" s="192">
        <f t="shared" ref="D16:L16" si="2">SUM(D10:D15)</f>
        <v>189</v>
      </c>
      <c r="E16" s="130">
        <f t="shared" si="2"/>
        <v>10.999999999999998</v>
      </c>
      <c r="F16" s="192">
        <f t="shared" si="2"/>
        <v>206</v>
      </c>
      <c r="G16" s="130">
        <f t="shared" si="2"/>
        <v>11.999999999999998</v>
      </c>
      <c r="H16" s="192">
        <f t="shared" si="2"/>
        <v>220</v>
      </c>
      <c r="I16" s="130">
        <f t="shared" si="2"/>
        <v>10.5</v>
      </c>
      <c r="J16" s="192">
        <f t="shared" si="2"/>
        <v>247</v>
      </c>
      <c r="K16" s="130">
        <f t="shared" si="2"/>
        <v>11.600000000000001</v>
      </c>
      <c r="L16" s="192">
        <f t="shared" si="2"/>
        <v>241</v>
      </c>
      <c r="M16" s="135">
        <f t="shared" si="0"/>
        <v>0.11080459770114942</v>
      </c>
    </row>
  </sheetData>
  <mergeCells count="8">
    <mergeCell ref="J5:K5"/>
    <mergeCell ref="L5:M5"/>
    <mergeCell ref="B7:B9"/>
    <mergeCell ref="B10:B16"/>
    <mergeCell ref="D5:E5"/>
    <mergeCell ref="F5:G5"/>
    <mergeCell ref="H5:I5"/>
    <mergeCell ref="B5:C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19"/>
  <sheetViews>
    <sheetView showGridLines="0" topLeftCell="A4" workbookViewId="0"/>
  </sheetViews>
  <sheetFormatPr baseColWidth="10" defaultColWidth="8.7109375" defaultRowHeight="18" customHeight="1" x14ac:dyDescent="0.2"/>
  <cols>
    <col min="2" max="2" width="44" customWidth="1"/>
    <col min="3" max="3" width="50.42578125" style="47" customWidth="1"/>
  </cols>
  <sheetData>
    <row r="1" spans="2:3" ht="18" customHeight="1" x14ac:dyDescent="0.2">
      <c r="B1" s="47"/>
      <c r="C1"/>
    </row>
    <row r="2" spans="2:3" ht="18" customHeight="1" x14ac:dyDescent="0.2">
      <c r="B2" s="47"/>
      <c r="C2"/>
    </row>
    <row r="3" spans="2:3" ht="37.5" customHeight="1" x14ac:dyDescent="0.2">
      <c r="B3" s="136" t="s">
        <v>119</v>
      </c>
      <c r="C3" s="121">
        <v>2024</v>
      </c>
    </row>
    <row r="4" spans="2:3" ht="18" customHeight="1" x14ac:dyDescent="0.2">
      <c r="B4" s="137" t="s">
        <v>120</v>
      </c>
      <c r="C4" s="76">
        <v>12</v>
      </c>
    </row>
    <row r="5" spans="2:3" ht="18" customHeight="1" x14ac:dyDescent="0.2">
      <c r="B5" s="137" t="s">
        <v>123</v>
      </c>
      <c r="C5" s="76">
        <v>124</v>
      </c>
    </row>
    <row r="6" spans="2:3" ht="18" customHeight="1" x14ac:dyDescent="0.2">
      <c r="B6" s="279" t="s">
        <v>121</v>
      </c>
      <c r="C6" s="280"/>
    </row>
    <row r="7" spans="2:3" ht="30" x14ac:dyDescent="0.2">
      <c r="B7" s="137" t="s">
        <v>122</v>
      </c>
      <c r="C7" s="76">
        <v>12</v>
      </c>
    </row>
    <row r="8" spans="2:3" ht="18" customHeight="1" x14ac:dyDescent="0.2">
      <c r="B8" s="137" t="s">
        <v>123</v>
      </c>
      <c r="C8" s="76">
        <v>95</v>
      </c>
    </row>
    <row r="9" spans="2:3" ht="18" customHeight="1" x14ac:dyDescent="0.2">
      <c r="B9" s="279" t="s">
        <v>124</v>
      </c>
      <c r="C9" s="280"/>
    </row>
    <row r="10" spans="2:3" ht="18" customHeight="1" x14ac:dyDescent="0.2">
      <c r="B10" s="137" t="s">
        <v>125</v>
      </c>
      <c r="C10" s="76">
        <v>8</v>
      </c>
    </row>
    <row r="11" spans="2:3" ht="18" customHeight="1" x14ac:dyDescent="0.2">
      <c r="B11" s="137" t="s">
        <v>126</v>
      </c>
      <c r="C11" s="76">
        <v>276</v>
      </c>
    </row>
    <row r="12" spans="2:3" ht="30" x14ac:dyDescent="0.2">
      <c r="B12" s="137" t="s">
        <v>127</v>
      </c>
      <c r="C12" s="76">
        <v>6.5</v>
      </c>
    </row>
    <row r="13" spans="2:3" ht="18" customHeight="1" x14ac:dyDescent="0.2">
      <c r="B13" s="279" t="s">
        <v>128</v>
      </c>
      <c r="C13" s="280"/>
    </row>
    <row r="14" spans="2:3" ht="18" customHeight="1" x14ac:dyDescent="0.2">
      <c r="B14" s="137" t="s">
        <v>129</v>
      </c>
      <c r="C14" s="76">
        <v>7</v>
      </c>
    </row>
    <row r="15" spans="2:3" ht="18" customHeight="1" x14ac:dyDescent="0.2">
      <c r="B15" s="137" t="s">
        <v>130</v>
      </c>
      <c r="C15" s="76">
        <v>374</v>
      </c>
    </row>
    <row r="16" spans="2:3" ht="31.5" customHeight="1" x14ac:dyDescent="0.2">
      <c r="B16" s="279" t="s">
        <v>131</v>
      </c>
      <c r="C16" s="280"/>
    </row>
    <row r="17" spans="2:3" ht="18" customHeight="1" x14ac:dyDescent="0.2">
      <c r="B17" s="137" t="s">
        <v>132</v>
      </c>
      <c r="C17" s="76">
        <v>16</v>
      </c>
    </row>
    <row r="18" spans="2:3" ht="18" customHeight="1" x14ac:dyDescent="0.2">
      <c r="B18" s="137" t="s">
        <v>133</v>
      </c>
      <c r="C18" s="76">
        <v>696</v>
      </c>
    </row>
    <row r="19" spans="2:3" ht="18" customHeight="1" x14ac:dyDescent="0.2">
      <c r="B19" s="47"/>
      <c r="C19"/>
    </row>
  </sheetData>
  <mergeCells count="4">
    <mergeCell ref="B13:C13"/>
    <mergeCell ref="B9:C9"/>
    <mergeCell ref="B6:C6"/>
    <mergeCell ref="B16:C1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69"/>
  <sheetViews>
    <sheetView showGridLines="0" topLeftCell="J4" zoomScaleNormal="100" workbookViewId="0">
      <selection activeCell="O15" sqref="O15:X15"/>
    </sheetView>
  </sheetViews>
  <sheetFormatPr baseColWidth="10" defaultColWidth="12.5703125" defaultRowHeight="15.75" customHeight="1" x14ac:dyDescent="0.2"/>
  <cols>
    <col min="1" max="1" width="12.5703125" style="56"/>
    <col min="2" max="2" width="25.5703125" style="10" bestFit="1" customWidth="1"/>
    <col min="3" max="20" width="13.140625" style="10" customWidth="1"/>
    <col min="21" max="16384" width="12.5703125" style="10"/>
  </cols>
  <sheetData>
    <row r="1" spans="2:26" ht="12.75" x14ac:dyDescent="0.2">
      <c r="B1" s="49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39"/>
      <c r="R1" s="39"/>
      <c r="S1" s="39"/>
      <c r="T1" s="39"/>
      <c r="U1" s="38"/>
      <c r="V1" s="38"/>
      <c r="W1" s="38"/>
      <c r="X1" s="38"/>
      <c r="Y1" s="38"/>
      <c r="Z1" s="38"/>
    </row>
    <row r="2" spans="2:26" ht="12.75" x14ac:dyDescent="0.2">
      <c r="B2" s="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  <c r="Q2" s="139"/>
      <c r="R2" s="139"/>
      <c r="S2" s="139"/>
      <c r="T2" s="139"/>
      <c r="U2" s="38"/>
      <c r="V2" s="38"/>
      <c r="W2" s="38"/>
      <c r="X2" s="38"/>
      <c r="Y2" s="38"/>
      <c r="Z2" s="38"/>
    </row>
    <row r="3" spans="2:26" ht="26.25" customHeight="1" x14ac:dyDescent="0.25">
      <c r="B3" s="281" t="s">
        <v>40</v>
      </c>
      <c r="C3" s="285">
        <v>2022</v>
      </c>
      <c r="D3" s="286"/>
      <c r="E3" s="286"/>
      <c r="F3" s="286"/>
      <c r="G3" s="286"/>
      <c r="H3" s="286"/>
      <c r="I3" s="285">
        <v>2023</v>
      </c>
      <c r="J3" s="286"/>
      <c r="K3" s="286"/>
      <c r="L3" s="286"/>
      <c r="M3" s="286"/>
      <c r="N3" s="286"/>
      <c r="O3" s="285">
        <v>2024</v>
      </c>
      <c r="P3" s="286"/>
      <c r="Q3" s="286"/>
      <c r="R3" s="286"/>
      <c r="S3" s="286"/>
      <c r="T3" s="286"/>
      <c r="U3" s="40"/>
      <c r="V3" s="40"/>
      <c r="W3" s="40"/>
      <c r="X3" s="40"/>
      <c r="Y3" s="40"/>
      <c r="Z3" s="40"/>
    </row>
    <row r="4" spans="2:26" ht="26.25" customHeight="1" x14ac:dyDescent="0.25">
      <c r="B4" s="281"/>
      <c r="C4" s="283" t="s">
        <v>134</v>
      </c>
      <c r="D4" s="284"/>
      <c r="E4" s="284"/>
      <c r="F4" s="283" t="s">
        <v>135</v>
      </c>
      <c r="G4" s="284"/>
      <c r="H4" s="284"/>
      <c r="I4" s="283" t="s">
        <v>134</v>
      </c>
      <c r="J4" s="284"/>
      <c r="K4" s="284"/>
      <c r="L4" s="283" t="s">
        <v>135</v>
      </c>
      <c r="M4" s="284"/>
      <c r="N4" s="284"/>
      <c r="O4" s="283" t="s">
        <v>134</v>
      </c>
      <c r="P4" s="284"/>
      <c r="Q4" s="284"/>
      <c r="R4" s="283" t="s">
        <v>135</v>
      </c>
      <c r="S4" s="284"/>
      <c r="T4" s="284"/>
      <c r="U4" s="40"/>
      <c r="V4" s="40"/>
      <c r="W4" s="40"/>
      <c r="X4" s="40"/>
      <c r="Y4" s="40"/>
      <c r="Z4" s="40"/>
    </row>
    <row r="5" spans="2:26" ht="90" x14ac:dyDescent="0.2">
      <c r="B5" s="282"/>
      <c r="C5" s="127" t="s">
        <v>136</v>
      </c>
      <c r="D5" s="127" t="s">
        <v>137</v>
      </c>
      <c r="E5" s="127" t="s">
        <v>138</v>
      </c>
      <c r="F5" s="127" t="s">
        <v>136</v>
      </c>
      <c r="G5" s="127" t="s">
        <v>137</v>
      </c>
      <c r="H5" s="127" t="s">
        <v>138</v>
      </c>
      <c r="I5" s="127" t="s">
        <v>136</v>
      </c>
      <c r="J5" s="127" t="s">
        <v>137</v>
      </c>
      <c r="K5" s="127" t="s">
        <v>138</v>
      </c>
      <c r="L5" s="127" t="s">
        <v>136</v>
      </c>
      <c r="M5" s="127" t="s">
        <v>137</v>
      </c>
      <c r="N5" s="127" t="s">
        <v>138</v>
      </c>
      <c r="O5" s="127" t="s">
        <v>136</v>
      </c>
      <c r="P5" s="127" t="s">
        <v>137</v>
      </c>
      <c r="Q5" s="127" t="s">
        <v>138</v>
      </c>
      <c r="R5" s="127" t="s">
        <v>136</v>
      </c>
      <c r="S5" s="127" t="s">
        <v>137</v>
      </c>
      <c r="T5" s="127" t="s">
        <v>138</v>
      </c>
      <c r="U5" s="40"/>
      <c r="V5" s="40"/>
      <c r="W5" s="40"/>
      <c r="X5" s="40"/>
      <c r="Y5" s="40"/>
      <c r="Z5" s="40"/>
    </row>
    <row r="6" spans="2:26" ht="23.25" customHeight="1" x14ac:dyDescent="0.25">
      <c r="B6" s="98" t="s">
        <v>427</v>
      </c>
      <c r="C6" s="188">
        <v>16873513</v>
      </c>
      <c r="D6" s="188">
        <v>16873513</v>
      </c>
      <c r="E6" s="210">
        <v>100</v>
      </c>
      <c r="F6" s="188">
        <v>16873513</v>
      </c>
      <c r="G6" s="188">
        <v>16873513</v>
      </c>
      <c r="H6" s="210">
        <v>100</v>
      </c>
      <c r="I6" s="188">
        <v>16490192</v>
      </c>
      <c r="J6" s="188">
        <v>16490192</v>
      </c>
      <c r="K6" s="210">
        <v>100</v>
      </c>
      <c r="L6" s="188">
        <v>16490192</v>
      </c>
      <c r="M6" s="188">
        <v>16490192</v>
      </c>
      <c r="N6" s="210">
        <v>100</v>
      </c>
      <c r="O6" s="188">
        <v>17263157</v>
      </c>
      <c r="P6" s="188">
        <v>17263157</v>
      </c>
      <c r="Q6" s="210">
        <v>100</v>
      </c>
      <c r="R6" s="188">
        <v>17263157</v>
      </c>
      <c r="S6" s="188">
        <v>17263157</v>
      </c>
      <c r="T6" s="210">
        <v>100</v>
      </c>
      <c r="U6" s="40"/>
      <c r="V6" s="40"/>
      <c r="W6" s="40"/>
      <c r="X6" s="40"/>
      <c r="Y6" s="40"/>
      <c r="Z6" s="40"/>
    </row>
    <row r="7" spans="2:26" ht="23.25" customHeight="1" x14ac:dyDescent="0.25">
      <c r="B7" s="141" t="s">
        <v>428</v>
      </c>
      <c r="C7" s="188">
        <v>10660012</v>
      </c>
      <c r="D7" s="188">
        <v>11228121</v>
      </c>
      <c r="E7" s="210">
        <v>105</v>
      </c>
      <c r="F7" s="188">
        <v>7811359</v>
      </c>
      <c r="G7" s="188">
        <v>7000580</v>
      </c>
      <c r="H7" s="210">
        <v>90</v>
      </c>
      <c r="I7" s="188">
        <v>11256967</v>
      </c>
      <c r="J7" s="188">
        <v>11999683</v>
      </c>
      <c r="K7" s="210">
        <v>107</v>
      </c>
      <c r="L7" s="188">
        <v>7210144</v>
      </c>
      <c r="M7" s="188">
        <v>7931206</v>
      </c>
      <c r="N7" s="210">
        <v>110</v>
      </c>
      <c r="O7" s="188">
        <v>10147411</v>
      </c>
      <c r="P7" s="188">
        <v>11785401</v>
      </c>
      <c r="Q7" s="210">
        <v>116</v>
      </c>
      <c r="R7" s="188">
        <v>7533928</v>
      </c>
      <c r="S7" s="188">
        <v>7734146</v>
      </c>
      <c r="T7" s="210">
        <v>103</v>
      </c>
      <c r="U7" s="40"/>
      <c r="V7" s="40"/>
      <c r="W7" s="40"/>
      <c r="X7" s="40"/>
      <c r="Y7" s="40"/>
      <c r="Z7" s="40"/>
    </row>
    <row r="8" spans="2:26" ht="23.25" customHeight="1" x14ac:dyDescent="0.25">
      <c r="B8" s="141" t="s">
        <v>429</v>
      </c>
      <c r="C8" s="188">
        <v>4352213</v>
      </c>
      <c r="D8" s="188">
        <v>4356991</v>
      </c>
      <c r="E8" s="210">
        <v>100</v>
      </c>
      <c r="F8" s="188">
        <v>4056967</v>
      </c>
      <c r="G8" s="188">
        <v>3358960</v>
      </c>
      <c r="H8" s="210">
        <v>83</v>
      </c>
      <c r="I8" s="188">
        <v>5020051</v>
      </c>
      <c r="J8" s="188">
        <v>5251991</v>
      </c>
      <c r="K8" s="210">
        <v>105</v>
      </c>
      <c r="L8" s="188">
        <v>5046835</v>
      </c>
      <c r="M8" s="188">
        <v>5071600</v>
      </c>
      <c r="N8" s="210">
        <v>100</v>
      </c>
      <c r="O8" s="188">
        <v>5245923</v>
      </c>
      <c r="P8" s="188">
        <v>5189991</v>
      </c>
      <c r="Q8" s="210">
        <v>99</v>
      </c>
      <c r="R8" s="188">
        <v>5649186</v>
      </c>
      <c r="S8" s="188">
        <v>5173831</v>
      </c>
      <c r="T8" s="210">
        <v>92</v>
      </c>
      <c r="U8" s="40"/>
      <c r="V8" s="40"/>
      <c r="W8" s="40"/>
      <c r="X8" s="40"/>
      <c r="Y8" s="40"/>
      <c r="Z8" s="40"/>
    </row>
    <row r="9" spans="2:26" ht="23.25" customHeight="1" x14ac:dyDescent="0.25">
      <c r="B9" s="141" t="s">
        <v>430</v>
      </c>
      <c r="C9" s="188">
        <v>1660583</v>
      </c>
      <c r="D9" s="188">
        <v>1608530</v>
      </c>
      <c r="E9" s="210">
        <v>97</v>
      </c>
      <c r="F9" s="188">
        <v>1611339</v>
      </c>
      <c r="G9" s="188">
        <v>1684346</v>
      </c>
      <c r="H9" s="210">
        <v>105</v>
      </c>
      <c r="I9" s="188">
        <v>2184973</v>
      </c>
      <c r="J9" s="188">
        <v>2108550</v>
      </c>
      <c r="K9" s="210">
        <v>97</v>
      </c>
      <c r="L9" s="188">
        <v>2256783</v>
      </c>
      <c r="M9" s="188">
        <v>2135059</v>
      </c>
      <c r="N9" s="210">
        <v>95</v>
      </c>
      <c r="O9" s="188">
        <v>1976470</v>
      </c>
      <c r="P9" s="188">
        <v>2111994</v>
      </c>
      <c r="Q9" s="210">
        <v>107</v>
      </c>
      <c r="R9" s="188">
        <v>2275577</v>
      </c>
      <c r="S9" s="188">
        <v>2427878</v>
      </c>
      <c r="T9" s="210">
        <v>107</v>
      </c>
      <c r="U9" s="40"/>
      <c r="V9" s="40"/>
      <c r="W9" s="40"/>
      <c r="X9" s="40"/>
      <c r="Y9" s="40"/>
      <c r="Z9" s="40"/>
    </row>
    <row r="10" spans="2:26" ht="23.25" customHeight="1" x14ac:dyDescent="0.25">
      <c r="B10" s="141" t="s">
        <v>431</v>
      </c>
      <c r="C10" s="188">
        <v>1556285</v>
      </c>
      <c r="D10" s="188">
        <v>1596336</v>
      </c>
      <c r="E10" s="210">
        <v>103</v>
      </c>
      <c r="F10" s="188">
        <v>1084396</v>
      </c>
      <c r="G10" s="188">
        <v>1272438.8333333333</v>
      </c>
      <c r="H10" s="210">
        <v>73</v>
      </c>
      <c r="I10" s="188">
        <v>1870510</v>
      </c>
      <c r="J10" s="188">
        <v>1711806</v>
      </c>
      <c r="K10" s="210">
        <v>92</v>
      </c>
      <c r="L10" s="188">
        <v>1668313</v>
      </c>
      <c r="M10" s="188">
        <v>1365021</v>
      </c>
      <c r="N10" s="210">
        <v>82</v>
      </c>
      <c r="O10" s="188">
        <v>1779084</v>
      </c>
      <c r="P10" s="188">
        <v>1866587</v>
      </c>
      <c r="Q10" s="210">
        <v>105</v>
      </c>
      <c r="R10" s="188">
        <v>1784954</v>
      </c>
      <c r="S10" s="188">
        <v>1988526</v>
      </c>
      <c r="T10" s="210">
        <v>111</v>
      </c>
      <c r="U10" s="40"/>
      <c r="V10" s="40"/>
      <c r="W10" s="40"/>
      <c r="X10" s="40"/>
      <c r="Y10" s="40"/>
      <c r="Z10" s="40"/>
    </row>
    <row r="11" spans="2:26" ht="23.25" customHeight="1" x14ac:dyDescent="0.25">
      <c r="B11" s="141" t="s">
        <v>432</v>
      </c>
      <c r="C11" s="188">
        <v>1602823</v>
      </c>
      <c r="D11" s="188">
        <v>1878694</v>
      </c>
      <c r="E11" s="210">
        <v>117</v>
      </c>
      <c r="F11" s="188">
        <v>1637342.5</v>
      </c>
      <c r="G11" s="188">
        <v>1681119.8333333333</v>
      </c>
      <c r="H11" s="210">
        <v>117</v>
      </c>
      <c r="I11" s="188">
        <v>2338358</v>
      </c>
      <c r="J11" s="188">
        <v>2173345</v>
      </c>
      <c r="K11" s="210">
        <v>93</v>
      </c>
      <c r="L11" s="188">
        <v>2178391</v>
      </c>
      <c r="M11" s="188">
        <v>2121022</v>
      </c>
      <c r="N11" s="210">
        <v>97</v>
      </c>
      <c r="O11" s="188">
        <v>2015160</v>
      </c>
      <c r="P11" s="188">
        <v>2295745</v>
      </c>
      <c r="Q11" s="210">
        <v>114</v>
      </c>
      <c r="R11" s="188">
        <v>2189110</v>
      </c>
      <c r="S11" s="188">
        <v>2378337</v>
      </c>
      <c r="T11" s="210">
        <v>109</v>
      </c>
      <c r="U11" s="40"/>
      <c r="V11" s="40"/>
      <c r="W11" s="40"/>
      <c r="X11" s="40"/>
      <c r="Y11" s="40"/>
      <c r="Z11" s="40"/>
    </row>
    <row r="12" spans="2:26" ht="23.25" customHeight="1" x14ac:dyDescent="0.25">
      <c r="B12" s="141" t="s">
        <v>433</v>
      </c>
      <c r="C12" s="188">
        <v>2956999</v>
      </c>
      <c r="D12" s="188">
        <v>2530615</v>
      </c>
      <c r="E12" s="210">
        <v>86</v>
      </c>
      <c r="F12" s="188">
        <v>2529267.1666666665</v>
      </c>
      <c r="G12" s="188">
        <v>2225072.1666666665</v>
      </c>
      <c r="H12" s="210">
        <v>103</v>
      </c>
      <c r="I12" s="188">
        <v>3261738</v>
      </c>
      <c r="J12" s="188">
        <v>3475355</v>
      </c>
      <c r="K12" s="210">
        <v>107</v>
      </c>
      <c r="L12" s="188">
        <v>3146513</v>
      </c>
      <c r="M12" s="188">
        <v>3183936</v>
      </c>
      <c r="N12" s="210">
        <v>101</v>
      </c>
      <c r="O12" s="188">
        <v>3341440</v>
      </c>
      <c r="P12" s="188">
        <v>3146482</v>
      </c>
      <c r="Q12" s="210">
        <v>94</v>
      </c>
      <c r="R12" s="188">
        <v>3348910</v>
      </c>
      <c r="S12" s="188">
        <v>3138319</v>
      </c>
      <c r="T12" s="210">
        <v>94</v>
      </c>
      <c r="U12" s="40"/>
      <c r="V12" s="40"/>
      <c r="W12" s="40"/>
      <c r="X12" s="40"/>
      <c r="Y12" s="40"/>
      <c r="Z12" s="40"/>
    </row>
    <row r="13" spans="2:26" ht="23.25" customHeight="1" x14ac:dyDescent="0.25">
      <c r="B13" s="141" t="s">
        <v>434</v>
      </c>
      <c r="C13" s="188">
        <v>2041666</v>
      </c>
      <c r="D13" s="188">
        <v>1678146</v>
      </c>
      <c r="E13" s="210">
        <v>82</v>
      </c>
      <c r="F13" s="188">
        <v>1851685.5416666667</v>
      </c>
      <c r="G13" s="188">
        <v>1344078.1666666667</v>
      </c>
      <c r="H13" s="234">
        <v>72.586739833637608</v>
      </c>
      <c r="I13" s="188">
        <v>2030948</v>
      </c>
      <c r="J13" s="188">
        <v>2495491</v>
      </c>
      <c r="K13" s="210">
        <v>123</v>
      </c>
      <c r="L13" s="188">
        <v>2053339</v>
      </c>
      <c r="M13" s="188">
        <v>2468299</v>
      </c>
      <c r="N13" s="210">
        <v>120</v>
      </c>
      <c r="O13" s="188">
        <v>2399363</v>
      </c>
      <c r="P13" s="188">
        <v>1806165</v>
      </c>
      <c r="Q13" s="210">
        <v>75</v>
      </c>
      <c r="R13" s="188">
        <v>2574913</v>
      </c>
      <c r="S13" s="188">
        <v>1958730</v>
      </c>
      <c r="T13" s="210">
        <v>76</v>
      </c>
      <c r="U13" s="40"/>
      <c r="V13" s="40"/>
      <c r="W13" s="40"/>
      <c r="X13" s="40"/>
      <c r="Y13" s="40"/>
      <c r="Z13" s="40"/>
    </row>
    <row r="14" spans="2:26" ht="12.75" x14ac:dyDescent="0.2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39"/>
      <c r="R14" s="39"/>
      <c r="S14" s="39"/>
      <c r="T14" s="39"/>
      <c r="U14" s="38"/>
      <c r="V14" s="38"/>
      <c r="W14" s="38"/>
      <c r="X14" s="38"/>
      <c r="Y14" s="38"/>
      <c r="Z14" s="38"/>
    </row>
    <row r="15" spans="2:26" ht="12.75" x14ac:dyDescent="0.2">
      <c r="R15" s="39"/>
      <c r="S15" s="39"/>
      <c r="T15" s="39"/>
      <c r="U15" s="38"/>
      <c r="V15" s="38"/>
      <c r="W15" s="38"/>
      <c r="X15" s="38"/>
      <c r="Y15" s="38"/>
      <c r="Z15" s="38"/>
    </row>
    <row r="16" spans="2:26" ht="12.75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39"/>
      <c r="R16" s="39"/>
      <c r="S16" s="39"/>
      <c r="T16" s="39"/>
      <c r="U16" s="38"/>
      <c r="V16" s="38"/>
      <c r="W16" s="38"/>
      <c r="X16" s="38"/>
      <c r="Y16" s="38"/>
      <c r="Z16" s="38"/>
    </row>
    <row r="17" spans="2:26" ht="12.75" x14ac:dyDescent="0.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  <c r="R17" s="39"/>
      <c r="S17" s="39"/>
      <c r="T17" s="39"/>
      <c r="U17" s="38"/>
      <c r="V17" s="38"/>
      <c r="W17" s="38"/>
      <c r="X17" s="38"/>
      <c r="Y17" s="38"/>
      <c r="Z17" s="38"/>
    </row>
    <row r="18" spans="2:26" ht="12.75" x14ac:dyDescent="0.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39"/>
      <c r="R18" s="39"/>
      <c r="S18" s="39"/>
      <c r="T18" s="39"/>
      <c r="U18" s="38"/>
      <c r="V18" s="38"/>
      <c r="W18" s="38"/>
      <c r="X18" s="38"/>
      <c r="Y18" s="38"/>
      <c r="Z18" s="38"/>
    </row>
    <row r="19" spans="2:26" ht="12.75" x14ac:dyDescent="0.2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39"/>
      <c r="R19" s="39"/>
      <c r="S19" s="39"/>
      <c r="T19" s="39"/>
      <c r="U19" s="38"/>
      <c r="V19" s="38"/>
      <c r="W19" s="38"/>
      <c r="X19" s="38"/>
      <c r="Y19" s="38"/>
      <c r="Z19" s="38"/>
    </row>
    <row r="20" spans="2:26" ht="12.75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39"/>
      <c r="R20" s="39"/>
      <c r="S20" s="39"/>
      <c r="T20" s="39"/>
      <c r="U20" s="38"/>
      <c r="V20" s="38"/>
      <c r="W20" s="38"/>
      <c r="X20" s="38"/>
      <c r="Y20" s="38"/>
      <c r="Z20" s="38"/>
    </row>
    <row r="21" spans="2:26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39"/>
      <c r="R21" s="39"/>
      <c r="S21" s="39"/>
      <c r="T21" s="39"/>
      <c r="U21" s="38"/>
      <c r="V21" s="38"/>
      <c r="W21" s="38"/>
      <c r="X21" s="38"/>
      <c r="Y21" s="38"/>
      <c r="Z21" s="38"/>
    </row>
    <row r="22" spans="2:26" ht="12.75" x14ac:dyDescent="0.2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  <c r="Q22" s="39"/>
      <c r="R22" s="39"/>
      <c r="S22" s="39"/>
      <c r="T22" s="39"/>
      <c r="U22" s="38"/>
      <c r="V22" s="38"/>
      <c r="W22" s="38"/>
      <c r="X22" s="38"/>
      <c r="Y22" s="38"/>
      <c r="Z22" s="38"/>
    </row>
    <row r="23" spans="2:26" ht="12.7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9"/>
      <c r="R23" s="39"/>
      <c r="S23" s="39"/>
      <c r="T23" s="39"/>
      <c r="U23" s="38"/>
      <c r="V23" s="38"/>
      <c r="W23" s="38"/>
      <c r="X23" s="38"/>
      <c r="Y23" s="38"/>
      <c r="Z23" s="38"/>
    </row>
    <row r="24" spans="2:26" ht="12.75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39"/>
      <c r="R24" s="39"/>
      <c r="S24" s="39"/>
      <c r="T24" s="39"/>
      <c r="U24" s="38"/>
      <c r="V24" s="38"/>
      <c r="W24" s="38"/>
      <c r="X24" s="38"/>
      <c r="Y24" s="38"/>
      <c r="Z24" s="38"/>
    </row>
    <row r="25" spans="2:26" ht="12.75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9"/>
      <c r="R25" s="39"/>
      <c r="S25" s="39"/>
      <c r="T25" s="39"/>
      <c r="U25" s="38"/>
      <c r="V25" s="38"/>
      <c r="W25" s="38"/>
      <c r="X25" s="38"/>
      <c r="Y25" s="38"/>
      <c r="Z25" s="38"/>
    </row>
    <row r="26" spans="2:26" ht="12.75" x14ac:dyDescent="0.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9"/>
      <c r="R26" s="39"/>
      <c r="S26" s="39"/>
      <c r="T26" s="39"/>
      <c r="U26" s="38"/>
      <c r="V26" s="38"/>
      <c r="W26" s="38"/>
      <c r="X26" s="38"/>
      <c r="Y26" s="38"/>
      <c r="Z26" s="38"/>
    </row>
    <row r="27" spans="2:26" ht="12.75" x14ac:dyDescent="0.2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9"/>
      <c r="R27" s="39"/>
      <c r="S27" s="39"/>
      <c r="T27" s="39"/>
      <c r="U27" s="38"/>
      <c r="V27" s="38"/>
      <c r="W27" s="38"/>
      <c r="X27" s="38"/>
      <c r="Y27" s="38"/>
      <c r="Z27" s="38"/>
    </row>
    <row r="28" spans="2:26" ht="12.75" x14ac:dyDescent="0.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/>
      <c r="Q28" s="39"/>
      <c r="R28" s="39"/>
      <c r="S28" s="39"/>
      <c r="T28" s="39"/>
      <c r="U28" s="38"/>
      <c r="V28" s="38"/>
      <c r="W28" s="38"/>
      <c r="X28" s="38"/>
      <c r="Y28" s="38"/>
      <c r="Z28" s="38"/>
    </row>
    <row r="29" spans="2:26" ht="12.75" x14ac:dyDescent="0.2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9"/>
      <c r="R29" s="39"/>
      <c r="S29" s="39"/>
      <c r="T29" s="39"/>
      <c r="U29" s="38"/>
      <c r="V29" s="38"/>
      <c r="W29" s="38"/>
      <c r="X29" s="38"/>
      <c r="Y29" s="38"/>
      <c r="Z29" s="38"/>
    </row>
    <row r="30" spans="2:26" ht="12.75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Q30" s="39"/>
      <c r="R30" s="39"/>
      <c r="S30" s="39"/>
      <c r="T30" s="39"/>
      <c r="U30" s="38"/>
      <c r="V30" s="38"/>
      <c r="W30" s="38"/>
      <c r="X30" s="38"/>
      <c r="Y30" s="38"/>
      <c r="Z30" s="38"/>
    </row>
    <row r="31" spans="2:26" ht="12.75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39"/>
      <c r="R31" s="39"/>
      <c r="S31" s="39"/>
      <c r="T31" s="39"/>
      <c r="U31" s="38"/>
      <c r="V31" s="38"/>
      <c r="W31" s="38"/>
      <c r="X31" s="38"/>
      <c r="Y31" s="38"/>
      <c r="Z31" s="38"/>
    </row>
    <row r="32" spans="2:26" ht="12.75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39"/>
      <c r="R32" s="39"/>
      <c r="S32" s="39"/>
      <c r="T32" s="39"/>
      <c r="U32" s="38"/>
      <c r="V32" s="38"/>
      <c r="W32" s="38"/>
      <c r="X32" s="38"/>
      <c r="Y32" s="38"/>
      <c r="Z32" s="38"/>
    </row>
    <row r="33" spans="2:26" ht="12.75" x14ac:dyDescent="0.2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39"/>
      <c r="R33" s="39"/>
      <c r="S33" s="39"/>
      <c r="T33" s="39"/>
      <c r="U33" s="38"/>
      <c r="V33" s="38"/>
      <c r="W33" s="38"/>
      <c r="X33" s="38"/>
      <c r="Y33" s="38"/>
      <c r="Z33" s="38"/>
    </row>
    <row r="34" spans="2:26" ht="12.75" x14ac:dyDescent="0.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39"/>
      <c r="R34" s="39"/>
      <c r="S34" s="39"/>
      <c r="T34" s="39"/>
      <c r="U34" s="38"/>
      <c r="V34" s="38"/>
      <c r="W34" s="38"/>
      <c r="X34" s="38"/>
      <c r="Y34" s="38"/>
      <c r="Z34" s="38"/>
    </row>
    <row r="35" spans="2:26" ht="12.75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39"/>
      <c r="R35" s="39"/>
      <c r="S35" s="39"/>
      <c r="T35" s="39"/>
      <c r="U35" s="38"/>
      <c r="V35" s="38"/>
      <c r="W35" s="38"/>
      <c r="X35" s="38"/>
      <c r="Y35" s="38"/>
      <c r="Z35" s="38"/>
    </row>
    <row r="36" spans="2:26" ht="12.75" x14ac:dyDescent="0.2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39"/>
      <c r="R36" s="39"/>
      <c r="S36" s="39"/>
      <c r="T36" s="39"/>
      <c r="U36" s="38"/>
      <c r="V36" s="38"/>
      <c r="W36" s="38"/>
      <c r="X36" s="38"/>
      <c r="Y36" s="38"/>
      <c r="Z36" s="38"/>
    </row>
    <row r="37" spans="2:26" ht="12.75" x14ac:dyDescent="0.2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39"/>
      <c r="R37" s="39"/>
      <c r="S37" s="39"/>
      <c r="T37" s="39"/>
      <c r="U37" s="38"/>
      <c r="V37" s="38"/>
      <c r="W37" s="38"/>
      <c r="X37" s="38"/>
      <c r="Y37" s="38"/>
      <c r="Z37" s="38"/>
    </row>
    <row r="38" spans="2:26" ht="12.75" x14ac:dyDescent="0.2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  <c r="Q38" s="39"/>
      <c r="R38" s="39"/>
      <c r="S38" s="39"/>
      <c r="T38" s="39"/>
      <c r="U38" s="38"/>
      <c r="V38" s="38"/>
      <c r="W38" s="38"/>
      <c r="X38" s="38"/>
      <c r="Y38" s="38"/>
      <c r="Z38" s="38"/>
    </row>
    <row r="39" spans="2:26" ht="12.75" x14ac:dyDescent="0.2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  <c r="Q39" s="39"/>
      <c r="R39" s="39"/>
      <c r="S39" s="39"/>
      <c r="T39" s="39"/>
      <c r="U39" s="38"/>
      <c r="V39" s="38"/>
      <c r="W39" s="38"/>
      <c r="X39" s="38"/>
      <c r="Y39" s="38"/>
      <c r="Z39" s="38"/>
    </row>
    <row r="40" spans="2:26" ht="12.75" x14ac:dyDescent="0.2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39"/>
      <c r="R40" s="39"/>
      <c r="S40" s="39"/>
      <c r="T40" s="39"/>
      <c r="U40" s="38"/>
      <c r="V40" s="38"/>
      <c r="W40" s="38"/>
      <c r="X40" s="38"/>
      <c r="Y40" s="38"/>
      <c r="Z40" s="38"/>
    </row>
    <row r="41" spans="2:26" ht="12.75" x14ac:dyDescent="0.2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9"/>
      <c r="R41" s="39"/>
      <c r="S41" s="39"/>
      <c r="T41" s="39"/>
      <c r="U41" s="38"/>
      <c r="V41" s="38"/>
      <c r="W41" s="38"/>
      <c r="X41" s="38"/>
      <c r="Y41" s="38"/>
      <c r="Z41" s="38"/>
    </row>
    <row r="42" spans="2:26" ht="12.75" x14ac:dyDescent="0.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39"/>
      <c r="R42" s="39"/>
      <c r="S42" s="39"/>
      <c r="T42" s="39"/>
      <c r="U42" s="38"/>
      <c r="V42" s="38"/>
      <c r="W42" s="38"/>
      <c r="X42" s="38"/>
      <c r="Y42" s="38"/>
      <c r="Z42" s="38"/>
    </row>
    <row r="43" spans="2:26" ht="12.75" x14ac:dyDescent="0.2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Q43" s="39"/>
      <c r="R43" s="39"/>
      <c r="S43" s="39"/>
      <c r="T43" s="39"/>
      <c r="U43" s="38"/>
      <c r="V43" s="38"/>
      <c r="W43" s="38"/>
      <c r="X43" s="38"/>
      <c r="Y43" s="38"/>
      <c r="Z43" s="38"/>
    </row>
    <row r="44" spans="2:26" ht="12.7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  <c r="Q44" s="39"/>
      <c r="R44" s="39"/>
      <c r="S44" s="39"/>
      <c r="T44" s="39"/>
      <c r="U44" s="38"/>
      <c r="V44" s="38"/>
      <c r="W44" s="38"/>
      <c r="X44" s="38"/>
      <c r="Y44" s="38"/>
      <c r="Z44" s="38"/>
    </row>
    <row r="45" spans="2:26" ht="12.75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Q45" s="39"/>
      <c r="R45" s="39"/>
      <c r="S45" s="39"/>
      <c r="T45" s="39"/>
      <c r="U45" s="38"/>
      <c r="V45" s="38"/>
      <c r="W45" s="38"/>
      <c r="X45" s="38"/>
      <c r="Y45" s="38"/>
      <c r="Z45" s="38"/>
    </row>
    <row r="46" spans="2:26" ht="12.75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  <c r="Q46" s="39"/>
      <c r="R46" s="39"/>
      <c r="S46" s="39"/>
      <c r="T46" s="39"/>
      <c r="U46" s="38"/>
      <c r="V46" s="38"/>
      <c r="W46" s="38"/>
      <c r="X46" s="38"/>
      <c r="Y46" s="38"/>
      <c r="Z46" s="38"/>
    </row>
    <row r="47" spans="2:26" ht="12.75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Q47" s="39"/>
      <c r="R47" s="39"/>
      <c r="S47" s="39"/>
      <c r="T47" s="39"/>
      <c r="U47" s="38"/>
      <c r="V47" s="38"/>
      <c r="W47" s="38"/>
      <c r="X47" s="38"/>
      <c r="Y47" s="38"/>
      <c r="Z47" s="38"/>
    </row>
    <row r="48" spans="2:26" ht="12.75" x14ac:dyDescent="0.2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Q48" s="39"/>
      <c r="R48" s="39"/>
      <c r="S48" s="39"/>
      <c r="T48" s="39"/>
      <c r="U48" s="38"/>
      <c r="V48" s="38"/>
      <c r="W48" s="38"/>
      <c r="X48" s="38"/>
      <c r="Y48" s="38"/>
      <c r="Z48" s="38"/>
    </row>
    <row r="49" spans="2:26" ht="12.75" x14ac:dyDescent="0.2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Q49" s="39"/>
      <c r="R49" s="39"/>
      <c r="S49" s="39"/>
      <c r="T49" s="39"/>
      <c r="U49" s="38"/>
      <c r="V49" s="38"/>
      <c r="W49" s="38"/>
      <c r="X49" s="38"/>
      <c r="Y49" s="38"/>
      <c r="Z49" s="38"/>
    </row>
    <row r="50" spans="2:26" ht="12.75" x14ac:dyDescent="0.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Q50" s="39"/>
      <c r="R50" s="39"/>
      <c r="S50" s="39"/>
      <c r="T50" s="39"/>
      <c r="U50" s="38"/>
      <c r="V50" s="38"/>
      <c r="W50" s="38"/>
      <c r="X50" s="38"/>
      <c r="Y50" s="38"/>
      <c r="Z50" s="38"/>
    </row>
    <row r="51" spans="2:26" ht="12.75" x14ac:dyDescent="0.2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Q51" s="39"/>
      <c r="R51" s="39"/>
      <c r="S51" s="39"/>
      <c r="T51" s="39"/>
      <c r="U51" s="38"/>
      <c r="V51" s="38"/>
      <c r="W51" s="38"/>
      <c r="X51" s="38"/>
      <c r="Y51" s="38"/>
      <c r="Z51" s="38"/>
    </row>
    <row r="52" spans="2:26" ht="12.75" x14ac:dyDescent="0.2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Q52" s="39"/>
      <c r="R52" s="39"/>
      <c r="S52" s="39"/>
      <c r="T52" s="39"/>
      <c r="U52" s="38"/>
      <c r="V52" s="38"/>
      <c r="W52" s="38"/>
      <c r="X52" s="38"/>
      <c r="Y52" s="38"/>
      <c r="Z52" s="38"/>
    </row>
    <row r="53" spans="2:26" ht="12.75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Q53" s="39"/>
      <c r="R53" s="39"/>
      <c r="S53" s="39"/>
      <c r="T53" s="39"/>
      <c r="U53" s="38"/>
      <c r="V53" s="38"/>
      <c r="W53" s="38"/>
      <c r="X53" s="38"/>
      <c r="Y53" s="38"/>
      <c r="Z53" s="38"/>
    </row>
    <row r="54" spans="2:26" ht="12.75" x14ac:dyDescent="0.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39"/>
      <c r="R54" s="39"/>
      <c r="S54" s="39"/>
      <c r="T54" s="39"/>
      <c r="U54" s="38"/>
      <c r="V54" s="38"/>
      <c r="W54" s="38"/>
      <c r="X54" s="38"/>
      <c r="Y54" s="38"/>
      <c r="Z54" s="38"/>
    </row>
    <row r="55" spans="2:26" ht="12.75" x14ac:dyDescent="0.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39"/>
      <c r="R55" s="39"/>
      <c r="S55" s="39"/>
      <c r="T55" s="39"/>
      <c r="U55" s="38"/>
      <c r="V55" s="38"/>
      <c r="W55" s="38"/>
      <c r="X55" s="38"/>
      <c r="Y55" s="38"/>
      <c r="Z55" s="38"/>
    </row>
    <row r="56" spans="2:26" ht="12.75" x14ac:dyDescent="0.2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39"/>
      <c r="R56" s="39"/>
      <c r="S56" s="39"/>
      <c r="T56" s="39"/>
      <c r="U56" s="38"/>
      <c r="V56" s="38"/>
      <c r="W56" s="38"/>
      <c r="X56" s="38"/>
      <c r="Y56" s="38"/>
      <c r="Z56" s="38"/>
    </row>
    <row r="57" spans="2:26" ht="12.75" x14ac:dyDescent="0.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39"/>
      <c r="R57" s="39"/>
      <c r="S57" s="39"/>
      <c r="T57" s="39"/>
      <c r="U57" s="38"/>
      <c r="V57" s="38"/>
      <c r="W57" s="38"/>
      <c r="X57" s="38"/>
      <c r="Y57" s="38"/>
      <c r="Z57" s="38"/>
    </row>
    <row r="58" spans="2:26" ht="12.75" x14ac:dyDescent="0.2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39"/>
      <c r="R58" s="39"/>
      <c r="S58" s="39"/>
      <c r="T58" s="39"/>
      <c r="U58" s="38"/>
      <c r="V58" s="38"/>
      <c r="W58" s="38"/>
      <c r="X58" s="38"/>
      <c r="Y58" s="38"/>
      <c r="Z58" s="38"/>
    </row>
    <row r="59" spans="2:26" ht="12.75" x14ac:dyDescent="0.2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9"/>
      <c r="R59" s="39"/>
      <c r="S59" s="39"/>
      <c r="T59" s="39"/>
      <c r="U59" s="38"/>
      <c r="V59" s="38"/>
      <c r="W59" s="38"/>
      <c r="X59" s="38"/>
      <c r="Y59" s="38"/>
      <c r="Z59" s="38"/>
    </row>
    <row r="60" spans="2:26" ht="12.75" x14ac:dyDescent="0.2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  <c r="Q60" s="39"/>
      <c r="R60" s="39"/>
      <c r="S60" s="39"/>
      <c r="T60" s="39"/>
      <c r="U60" s="38"/>
      <c r="V60" s="38"/>
      <c r="W60" s="38"/>
      <c r="X60" s="38"/>
      <c r="Y60" s="38"/>
      <c r="Z60" s="38"/>
    </row>
    <row r="61" spans="2:26" ht="12.75" x14ac:dyDescent="0.2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9"/>
      <c r="R61" s="39"/>
      <c r="S61" s="39"/>
      <c r="T61" s="39"/>
      <c r="U61" s="38"/>
      <c r="V61" s="38"/>
      <c r="W61" s="38"/>
      <c r="X61" s="38"/>
      <c r="Y61" s="38"/>
      <c r="Z61" s="38"/>
    </row>
    <row r="62" spans="2:26" ht="12.75" x14ac:dyDescent="0.2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39"/>
      <c r="R62" s="39"/>
      <c r="S62" s="39"/>
      <c r="T62" s="39"/>
      <c r="U62" s="38"/>
      <c r="V62" s="38"/>
      <c r="W62" s="38"/>
      <c r="X62" s="38"/>
      <c r="Y62" s="38"/>
      <c r="Z62" s="38"/>
    </row>
    <row r="63" spans="2:26" ht="12.75" x14ac:dyDescent="0.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39"/>
      <c r="R63" s="39"/>
      <c r="S63" s="39"/>
      <c r="T63" s="39"/>
      <c r="U63" s="38"/>
      <c r="V63" s="38"/>
      <c r="W63" s="38"/>
      <c r="X63" s="38"/>
      <c r="Y63" s="38"/>
      <c r="Z63" s="38"/>
    </row>
    <row r="64" spans="2:26" ht="12.75" x14ac:dyDescent="0.2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9"/>
      <c r="R64" s="39"/>
      <c r="S64" s="39"/>
      <c r="T64" s="39"/>
      <c r="U64" s="38"/>
      <c r="V64" s="38"/>
      <c r="W64" s="38"/>
      <c r="X64" s="38"/>
      <c r="Y64" s="38"/>
      <c r="Z64" s="38"/>
    </row>
    <row r="65" spans="2:26" ht="12.75" x14ac:dyDescent="0.2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39"/>
      <c r="R65" s="39"/>
      <c r="S65" s="39"/>
      <c r="T65" s="39"/>
      <c r="U65" s="38"/>
      <c r="V65" s="38"/>
      <c r="W65" s="38"/>
      <c r="X65" s="38"/>
      <c r="Y65" s="38"/>
      <c r="Z65" s="38"/>
    </row>
    <row r="66" spans="2:26" ht="12.75" x14ac:dyDescent="0.2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39"/>
      <c r="R66" s="39"/>
      <c r="S66" s="39"/>
      <c r="T66" s="39"/>
      <c r="U66" s="38"/>
      <c r="V66" s="38"/>
      <c r="W66" s="38"/>
      <c r="X66" s="38"/>
      <c r="Y66" s="38"/>
      <c r="Z66" s="38"/>
    </row>
    <row r="67" spans="2:26" ht="12.75" x14ac:dyDescent="0.2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9"/>
      <c r="R67" s="39"/>
      <c r="S67" s="39"/>
      <c r="T67" s="39"/>
      <c r="U67" s="38"/>
      <c r="V67" s="38"/>
      <c r="W67" s="38"/>
      <c r="X67" s="38"/>
      <c r="Y67" s="38"/>
      <c r="Z67" s="38"/>
    </row>
    <row r="68" spans="2:26" ht="12.75" x14ac:dyDescent="0.2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39"/>
      <c r="R68" s="39"/>
      <c r="S68" s="39"/>
      <c r="T68" s="39"/>
      <c r="U68" s="38"/>
      <c r="V68" s="38"/>
      <c r="W68" s="38"/>
      <c r="X68" s="38"/>
      <c r="Y68" s="38"/>
      <c r="Z68" s="38"/>
    </row>
    <row r="69" spans="2:26" ht="12.75" x14ac:dyDescent="0.2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Q69" s="39"/>
      <c r="R69" s="39"/>
      <c r="S69" s="39"/>
      <c r="T69" s="39"/>
      <c r="U69" s="38"/>
      <c r="V69" s="38"/>
      <c r="W69" s="38"/>
      <c r="X69" s="38"/>
      <c r="Y69" s="38"/>
      <c r="Z69" s="38"/>
    </row>
    <row r="70" spans="2:26" ht="12.75" x14ac:dyDescent="0.2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9"/>
      <c r="Q70" s="39"/>
      <c r="R70" s="39"/>
      <c r="S70" s="39"/>
      <c r="T70" s="39"/>
      <c r="U70" s="38"/>
      <c r="V70" s="38"/>
      <c r="W70" s="38"/>
      <c r="X70" s="38"/>
      <c r="Y70" s="38"/>
      <c r="Z70" s="38"/>
    </row>
    <row r="71" spans="2:26" ht="12.75" x14ac:dyDescent="0.2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Q71" s="39"/>
      <c r="R71" s="39"/>
      <c r="S71" s="39"/>
      <c r="T71" s="39"/>
      <c r="U71" s="38"/>
      <c r="V71" s="38"/>
      <c r="W71" s="38"/>
      <c r="X71" s="38"/>
      <c r="Y71" s="38"/>
      <c r="Z71" s="38"/>
    </row>
    <row r="72" spans="2:26" ht="12.75" x14ac:dyDescent="0.2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39"/>
      <c r="R72" s="39"/>
      <c r="S72" s="39"/>
      <c r="T72" s="39"/>
      <c r="U72" s="38"/>
      <c r="V72" s="38"/>
      <c r="W72" s="38"/>
      <c r="X72" s="38"/>
      <c r="Y72" s="38"/>
      <c r="Z72" s="38"/>
    </row>
    <row r="73" spans="2:26" ht="12.75" x14ac:dyDescent="0.2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9"/>
      <c r="Q73" s="39"/>
      <c r="R73" s="39"/>
      <c r="S73" s="39"/>
      <c r="T73" s="39"/>
      <c r="U73" s="38"/>
      <c r="V73" s="38"/>
      <c r="W73" s="38"/>
      <c r="X73" s="38"/>
      <c r="Y73" s="38"/>
      <c r="Z73" s="38"/>
    </row>
    <row r="74" spans="2:26" ht="12.75" x14ac:dyDescent="0.2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39"/>
      <c r="R74" s="39"/>
      <c r="S74" s="39"/>
      <c r="T74" s="39"/>
      <c r="U74" s="38"/>
      <c r="V74" s="38"/>
      <c r="W74" s="38"/>
      <c r="X74" s="38"/>
      <c r="Y74" s="38"/>
      <c r="Z74" s="38"/>
    </row>
    <row r="75" spans="2:26" ht="12.75" x14ac:dyDescent="0.2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9"/>
      <c r="Q75" s="39"/>
      <c r="R75" s="39"/>
      <c r="S75" s="39"/>
      <c r="T75" s="39"/>
      <c r="U75" s="38"/>
      <c r="V75" s="38"/>
      <c r="W75" s="38"/>
      <c r="X75" s="38"/>
      <c r="Y75" s="38"/>
      <c r="Z75" s="38"/>
    </row>
    <row r="76" spans="2:26" ht="12.75" x14ac:dyDescent="0.2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9"/>
      <c r="Q76" s="39"/>
      <c r="R76" s="39"/>
      <c r="S76" s="39"/>
      <c r="T76" s="39"/>
      <c r="U76" s="38"/>
      <c r="V76" s="38"/>
      <c r="W76" s="38"/>
      <c r="X76" s="38"/>
      <c r="Y76" s="38"/>
      <c r="Z76" s="38"/>
    </row>
    <row r="77" spans="2:26" ht="12.75" x14ac:dyDescent="0.2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9"/>
      <c r="R77" s="39"/>
      <c r="S77" s="39"/>
      <c r="T77" s="39"/>
      <c r="U77" s="38"/>
      <c r="V77" s="38"/>
      <c r="W77" s="38"/>
      <c r="X77" s="38"/>
      <c r="Y77" s="38"/>
      <c r="Z77" s="38"/>
    </row>
    <row r="78" spans="2:26" ht="12.75" x14ac:dyDescent="0.2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39"/>
      <c r="R78" s="39"/>
      <c r="S78" s="39"/>
      <c r="T78" s="39"/>
      <c r="U78" s="38"/>
      <c r="V78" s="38"/>
      <c r="W78" s="38"/>
      <c r="X78" s="38"/>
      <c r="Y78" s="38"/>
      <c r="Z78" s="38"/>
    </row>
    <row r="79" spans="2:26" ht="12.75" x14ac:dyDescent="0.2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39"/>
      <c r="R79" s="39"/>
      <c r="S79" s="39"/>
      <c r="T79" s="39"/>
      <c r="U79" s="38"/>
      <c r="V79" s="38"/>
      <c r="W79" s="38"/>
      <c r="X79" s="38"/>
      <c r="Y79" s="38"/>
      <c r="Z79" s="38"/>
    </row>
    <row r="80" spans="2:26" ht="12.75" x14ac:dyDescent="0.2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9"/>
      <c r="Q80" s="39"/>
      <c r="R80" s="39"/>
      <c r="S80" s="39"/>
      <c r="T80" s="39"/>
      <c r="U80" s="38"/>
      <c r="V80" s="38"/>
      <c r="W80" s="38"/>
      <c r="X80" s="38"/>
      <c r="Y80" s="38"/>
      <c r="Z80" s="38"/>
    </row>
    <row r="81" spans="2:26" ht="12.75" x14ac:dyDescent="0.2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39"/>
      <c r="R81" s="39"/>
      <c r="S81" s="39"/>
      <c r="T81" s="39"/>
      <c r="U81" s="38"/>
      <c r="V81" s="38"/>
      <c r="W81" s="38"/>
      <c r="X81" s="38"/>
      <c r="Y81" s="38"/>
      <c r="Z81" s="38"/>
    </row>
    <row r="82" spans="2:26" ht="12.75" x14ac:dyDescent="0.2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9"/>
      <c r="Q82" s="39"/>
      <c r="R82" s="39"/>
      <c r="S82" s="39"/>
      <c r="T82" s="39"/>
      <c r="U82" s="38"/>
      <c r="V82" s="38"/>
      <c r="W82" s="38"/>
      <c r="X82" s="38"/>
      <c r="Y82" s="38"/>
      <c r="Z82" s="38"/>
    </row>
    <row r="83" spans="2:26" ht="12.75" x14ac:dyDescent="0.2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9"/>
      <c r="Q83" s="39"/>
      <c r="R83" s="39"/>
      <c r="S83" s="39"/>
      <c r="T83" s="39"/>
      <c r="U83" s="38"/>
      <c r="V83" s="38"/>
      <c r="W83" s="38"/>
      <c r="X83" s="38"/>
      <c r="Y83" s="38"/>
      <c r="Z83" s="38"/>
    </row>
    <row r="84" spans="2:26" ht="12.75" x14ac:dyDescent="0.2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9"/>
      <c r="Q84" s="39"/>
      <c r="R84" s="39"/>
      <c r="S84" s="39"/>
      <c r="T84" s="39"/>
      <c r="U84" s="38"/>
      <c r="V84" s="38"/>
      <c r="W84" s="38"/>
      <c r="X84" s="38"/>
      <c r="Y84" s="38"/>
      <c r="Z84" s="38"/>
    </row>
    <row r="85" spans="2:26" ht="12.75" x14ac:dyDescent="0.2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  <c r="Q85" s="39"/>
      <c r="R85" s="39"/>
      <c r="S85" s="39"/>
      <c r="T85" s="39"/>
      <c r="U85" s="38"/>
      <c r="V85" s="38"/>
      <c r="W85" s="38"/>
      <c r="X85" s="38"/>
      <c r="Y85" s="38"/>
      <c r="Z85" s="38"/>
    </row>
    <row r="86" spans="2:26" ht="12.75" x14ac:dyDescent="0.2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39"/>
      <c r="R86" s="39"/>
      <c r="S86" s="39"/>
      <c r="T86" s="39"/>
      <c r="U86" s="38"/>
      <c r="V86" s="38"/>
      <c r="W86" s="38"/>
      <c r="X86" s="38"/>
      <c r="Y86" s="38"/>
      <c r="Z86" s="38"/>
    </row>
    <row r="87" spans="2:26" ht="12.75" x14ac:dyDescent="0.2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39"/>
      <c r="R87" s="39"/>
      <c r="S87" s="39"/>
      <c r="T87" s="39"/>
      <c r="U87" s="38"/>
      <c r="V87" s="38"/>
      <c r="W87" s="38"/>
      <c r="X87" s="38"/>
      <c r="Y87" s="38"/>
      <c r="Z87" s="38"/>
    </row>
    <row r="88" spans="2:26" ht="12.75" x14ac:dyDescent="0.2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39"/>
      <c r="R88" s="39"/>
      <c r="S88" s="39"/>
      <c r="T88" s="39"/>
      <c r="U88" s="38"/>
      <c r="V88" s="38"/>
      <c r="W88" s="38"/>
      <c r="X88" s="38"/>
      <c r="Y88" s="38"/>
      <c r="Z88" s="38"/>
    </row>
    <row r="89" spans="2:26" ht="12.75" x14ac:dyDescent="0.2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39"/>
      <c r="R89" s="39"/>
      <c r="S89" s="39"/>
      <c r="T89" s="39"/>
      <c r="U89" s="38"/>
      <c r="V89" s="38"/>
      <c r="W89" s="38"/>
      <c r="X89" s="38"/>
      <c r="Y89" s="38"/>
      <c r="Z89" s="38"/>
    </row>
    <row r="90" spans="2:26" ht="12.75" x14ac:dyDescent="0.2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  <c r="Q90" s="39"/>
      <c r="R90" s="39"/>
      <c r="S90" s="39"/>
      <c r="T90" s="39"/>
      <c r="U90" s="38"/>
      <c r="V90" s="38"/>
      <c r="W90" s="38"/>
      <c r="X90" s="38"/>
      <c r="Y90" s="38"/>
      <c r="Z90" s="38"/>
    </row>
    <row r="91" spans="2:26" ht="12.75" x14ac:dyDescent="0.2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  <c r="Q91" s="39"/>
      <c r="R91" s="39"/>
      <c r="S91" s="39"/>
      <c r="T91" s="39"/>
      <c r="U91" s="38"/>
      <c r="V91" s="38"/>
      <c r="W91" s="38"/>
      <c r="X91" s="38"/>
      <c r="Y91" s="38"/>
      <c r="Z91" s="38"/>
    </row>
    <row r="92" spans="2:26" ht="12.75" x14ac:dyDescent="0.2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39"/>
      <c r="R92" s="39"/>
      <c r="S92" s="39"/>
      <c r="T92" s="39"/>
      <c r="U92" s="38"/>
      <c r="V92" s="38"/>
      <c r="W92" s="38"/>
      <c r="X92" s="38"/>
      <c r="Y92" s="38"/>
      <c r="Z92" s="38"/>
    </row>
    <row r="93" spans="2:26" ht="12.75" x14ac:dyDescent="0.2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  <c r="Q93" s="39"/>
      <c r="R93" s="39"/>
      <c r="S93" s="39"/>
      <c r="T93" s="39"/>
      <c r="U93" s="38"/>
      <c r="V93" s="38"/>
      <c r="W93" s="38"/>
      <c r="X93" s="38"/>
      <c r="Y93" s="38"/>
      <c r="Z93" s="38"/>
    </row>
    <row r="94" spans="2:26" ht="12.75" x14ac:dyDescent="0.2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9"/>
      <c r="Q94" s="39"/>
      <c r="R94" s="39"/>
      <c r="S94" s="39"/>
      <c r="T94" s="39"/>
      <c r="U94" s="38"/>
      <c r="V94" s="38"/>
      <c r="W94" s="38"/>
      <c r="X94" s="38"/>
      <c r="Y94" s="38"/>
      <c r="Z94" s="38"/>
    </row>
    <row r="95" spans="2:26" ht="12.75" x14ac:dyDescent="0.2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  <c r="Q95" s="39"/>
      <c r="R95" s="39"/>
      <c r="S95" s="39"/>
      <c r="T95" s="39"/>
      <c r="U95" s="38"/>
      <c r="V95" s="38"/>
      <c r="W95" s="38"/>
      <c r="X95" s="38"/>
      <c r="Y95" s="38"/>
      <c r="Z95" s="38"/>
    </row>
    <row r="96" spans="2:26" ht="12.75" x14ac:dyDescent="0.2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39"/>
      <c r="R96" s="39"/>
      <c r="S96" s="39"/>
      <c r="T96" s="39"/>
      <c r="U96" s="38"/>
      <c r="V96" s="38"/>
      <c r="W96" s="38"/>
      <c r="X96" s="38"/>
      <c r="Y96" s="38"/>
      <c r="Z96" s="38"/>
    </row>
    <row r="97" spans="2:26" ht="12.75" x14ac:dyDescent="0.2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39"/>
      <c r="R97" s="39"/>
      <c r="S97" s="39"/>
      <c r="T97" s="39"/>
      <c r="U97" s="38"/>
      <c r="V97" s="38"/>
      <c r="W97" s="38"/>
      <c r="X97" s="38"/>
      <c r="Y97" s="38"/>
      <c r="Z97" s="38"/>
    </row>
    <row r="98" spans="2:26" ht="12.75" x14ac:dyDescent="0.2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9"/>
      <c r="Q98" s="39"/>
      <c r="R98" s="39"/>
      <c r="S98" s="39"/>
      <c r="T98" s="39"/>
      <c r="U98" s="38"/>
      <c r="V98" s="38"/>
      <c r="W98" s="38"/>
      <c r="X98" s="38"/>
      <c r="Y98" s="38"/>
      <c r="Z98" s="38"/>
    </row>
    <row r="99" spans="2:26" ht="12.75" x14ac:dyDescent="0.2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  <c r="Q99" s="39"/>
      <c r="R99" s="39"/>
      <c r="S99" s="39"/>
      <c r="T99" s="39"/>
      <c r="U99" s="38"/>
      <c r="V99" s="38"/>
      <c r="W99" s="38"/>
      <c r="X99" s="38"/>
      <c r="Y99" s="38"/>
      <c r="Z99" s="38"/>
    </row>
    <row r="100" spans="2:26" ht="12.75" x14ac:dyDescent="0.2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/>
      <c r="Q100" s="39"/>
      <c r="R100" s="39"/>
      <c r="S100" s="39"/>
      <c r="T100" s="39"/>
      <c r="U100" s="38"/>
      <c r="V100" s="38"/>
      <c r="W100" s="38"/>
      <c r="X100" s="38"/>
      <c r="Y100" s="38"/>
      <c r="Z100" s="38"/>
    </row>
    <row r="101" spans="2:26" ht="12.75" x14ac:dyDescent="0.2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  <c r="Q101" s="39"/>
      <c r="R101" s="39"/>
      <c r="S101" s="39"/>
      <c r="T101" s="39"/>
      <c r="U101" s="38"/>
      <c r="V101" s="38"/>
      <c r="W101" s="38"/>
      <c r="X101" s="38"/>
      <c r="Y101" s="38"/>
      <c r="Z101" s="38"/>
    </row>
    <row r="102" spans="2:26" ht="12.75" x14ac:dyDescent="0.2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9"/>
      <c r="Q102" s="39"/>
      <c r="R102" s="39"/>
      <c r="S102" s="39"/>
      <c r="T102" s="39"/>
      <c r="U102" s="38"/>
      <c r="V102" s="38"/>
      <c r="W102" s="38"/>
      <c r="X102" s="38"/>
      <c r="Y102" s="38"/>
      <c r="Z102" s="38"/>
    </row>
    <row r="103" spans="2:26" ht="12.75" x14ac:dyDescent="0.2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  <c r="Q103" s="39"/>
      <c r="R103" s="39"/>
      <c r="S103" s="39"/>
      <c r="T103" s="39"/>
      <c r="U103" s="38"/>
      <c r="V103" s="38"/>
      <c r="W103" s="38"/>
      <c r="X103" s="38"/>
      <c r="Y103" s="38"/>
      <c r="Z103" s="38"/>
    </row>
    <row r="104" spans="2:26" ht="12.75" x14ac:dyDescent="0.2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9"/>
      <c r="Q104" s="39"/>
      <c r="R104" s="39"/>
      <c r="S104" s="39"/>
      <c r="T104" s="39"/>
      <c r="U104" s="38"/>
      <c r="V104" s="38"/>
      <c r="W104" s="38"/>
      <c r="X104" s="38"/>
      <c r="Y104" s="38"/>
      <c r="Z104" s="38"/>
    </row>
    <row r="105" spans="2:26" ht="12.75" x14ac:dyDescent="0.2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9"/>
      <c r="Q105" s="39"/>
      <c r="R105" s="39"/>
      <c r="S105" s="39"/>
      <c r="T105" s="39"/>
      <c r="U105" s="38"/>
      <c r="V105" s="38"/>
      <c r="W105" s="38"/>
      <c r="X105" s="38"/>
      <c r="Y105" s="38"/>
      <c r="Z105" s="38"/>
    </row>
    <row r="106" spans="2:26" ht="12.75" x14ac:dyDescent="0.2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  <c r="Q106" s="39"/>
      <c r="R106" s="39"/>
      <c r="S106" s="39"/>
      <c r="T106" s="39"/>
      <c r="U106" s="38"/>
      <c r="V106" s="38"/>
      <c r="W106" s="38"/>
      <c r="X106" s="38"/>
      <c r="Y106" s="38"/>
      <c r="Z106" s="38"/>
    </row>
    <row r="107" spans="2:26" ht="12.75" x14ac:dyDescent="0.2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9"/>
      <c r="Q107" s="39"/>
      <c r="R107" s="39"/>
      <c r="S107" s="39"/>
      <c r="T107" s="39"/>
      <c r="U107" s="38"/>
      <c r="V107" s="38"/>
      <c r="W107" s="38"/>
      <c r="X107" s="38"/>
      <c r="Y107" s="38"/>
      <c r="Z107" s="38"/>
    </row>
    <row r="108" spans="2:26" ht="12.75" x14ac:dyDescent="0.2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9"/>
      <c r="Q108" s="39"/>
      <c r="R108" s="39"/>
      <c r="S108" s="39"/>
      <c r="T108" s="39"/>
      <c r="U108" s="38"/>
      <c r="V108" s="38"/>
      <c r="W108" s="38"/>
      <c r="X108" s="38"/>
      <c r="Y108" s="38"/>
      <c r="Z108" s="38"/>
    </row>
    <row r="109" spans="2:26" ht="12.75" x14ac:dyDescent="0.2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  <c r="Q109" s="39"/>
      <c r="R109" s="39"/>
      <c r="S109" s="39"/>
      <c r="T109" s="39"/>
      <c r="U109" s="38"/>
      <c r="V109" s="38"/>
      <c r="W109" s="38"/>
      <c r="X109" s="38"/>
      <c r="Y109" s="38"/>
      <c r="Z109" s="38"/>
    </row>
    <row r="110" spans="2:26" ht="12.75" x14ac:dyDescent="0.2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9"/>
      <c r="Q110" s="39"/>
      <c r="R110" s="39"/>
      <c r="S110" s="39"/>
      <c r="T110" s="39"/>
      <c r="U110" s="38"/>
      <c r="V110" s="38"/>
      <c r="W110" s="38"/>
      <c r="X110" s="38"/>
      <c r="Y110" s="38"/>
      <c r="Z110" s="38"/>
    </row>
    <row r="111" spans="2:26" ht="12.75" x14ac:dyDescent="0.2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39"/>
      <c r="R111" s="39"/>
      <c r="S111" s="39"/>
      <c r="T111" s="39"/>
      <c r="U111" s="38"/>
      <c r="V111" s="38"/>
      <c r="W111" s="38"/>
      <c r="X111" s="38"/>
      <c r="Y111" s="38"/>
      <c r="Z111" s="38"/>
    </row>
    <row r="112" spans="2:26" ht="12.75" x14ac:dyDescent="0.2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  <c r="Q112" s="39"/>
      <c r="R112" s="39"/>
      <c r="S112" s="39"/>
      <c r="T112" s="39"/>
      <c r="U112" s="38"/>
      <c r="V112" s="38"/>
      <c r="W112" s="38"/>
      <c r="X112" s="38"/>
      <c r="Y112" s="38"/>
      <c r="Z112" s="38"/>
    </row>
    <row r="113" spans="2:26" ht="12.75" x14ac:dyDescent="0.2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  <c r="Q113" s="39"/>
      <c r="R113" s="39"/>
      <c r="S113" s="39"/>
      <c r="T113" s="39"/>
      <c r="U113" s="38"/>
      <c r="V113" s="38"/>
      <c r="W113" s="38"/>
      <c r="X113" s="38"/>
      <c r="Y113" s="38"/>
      <c r="Z113" s="38"/>
    </row>
    <row r="114" spans="2:26" ht="12.75" x14ac:dyDescent="0.2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9"/>
      <c r="Q114" s="39"/>
      <c r="R114" s="39"/>
      <c r="S114" s="39"/>
      <c r="T114" s="39"/>
      <c r="U114" s="38"/>
      <c r="V114" s="38"/>
      <c r="W114" s="38"/>
      <c r="X114" s="38"/>
      <c r="Y114" s="38"/>
      <c r="Z114" s="38"/>
    </row>
    <row r="115" spans="2:26" ht="12.75" x14ac:dyDescent="0.2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  <c r="Q115" s="39"/>
      <c r="R115" s="39"/>
      <c r="S115" s="39"/>
      <c r="T115" s="39"/>
      <c r="U115" s="38"/>
      <c r="V115" s="38"/>
      <c r="W115" s="38"/>
      <c r="X115" s="38"/>
      <c r="Y115" s="38"/>
      <c r="Z115" s="38"/>
    </row>
    <row r="116" spans="2:26" ht="12.75" x14ac:dyDescent="0.2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39"/>
      <c r="R116" s="39"/>
      <c r="S116" s="39"/>
      <c r="T116" s="39"/>
      <c r="U116" s="38"/>
      <c r="V116" s="38"/>
      <c r="W116" s="38"/>
      <c r="X116" s="38"/>
      <c r="Y116" s="38"/>
      <c r="Z116" s="38"/>
    </row>
    <row r="117" spans="2:26" ht="12.75" x14ac:dyDescent="0.2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9"/>
      <c r="Q117" s="39"/>
      <c r="R117" s="39"/>
      <c r="S117" s="39"/>
      <c r="T117" s="39"/>
      <c r="U117" s="38"/>
      <c r="V117" s="38"/>
      <c r="W117" s="38"/>
      <c r="X117" s="38"/>
      <c r="Y117" s="38"/>
      <c r="Z117" s="38"/>
    </row>
    <row r="118" spans="2:26" ht="12.75" x14ac:dyDescent="0.2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39"/>
      <c r="R118" s="39"/>
      <c r="S118" s="39"/>
      <c r="T118" s="39"/>
      <c r="U118" s="38"/>
      <c r="V118" s="38"/>
      <c r="W118" s="38"/>
      <c r="X118" s="38"/>
      <c r="Y118" s="38"/>
      <c r="Z118" s="38"/>
    </row>
    <row r="119" spans="2:26" ht="12.75" x14ac:dyDescent="0.2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  <c r="Q119" s="39"/>
      <c r="R119" s="39"/>
      <c r="S119" s="39"/>
      <c r="T119" s="39"/>
      <c r="U119" s="38"/>
      <c r="V119" s="38"/>
      <c r="W119" s="38"/>
      <c r="X119" s="38"/>
      <c r="Y119" s="38"/>
      <c r="Z119" s="38"/>
    </row>
    <row r="120" spans="2:26" ht="12.75" x14ac:dyDescent="0.2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  <c r="Q120" s="39"/>
      <c r="R120" s="39"/>
      <c r="S120" s="39"/>
      <c r="T120" s="39"/>
      <c r="U120" s="38"/>
      <c r="V120" s="38"/>
      <c r="W120" s="38"/>
      <c r="X120" s="38"/>
      <c r="Y120" s="38"/>
      <c r="Z120" s="38"/>
    </row>
    <row r="121" spans="2:26" ht="12.75" x14ac:dyDescent="0.2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9"/>
      <c r="Q121" s="39"/>
      <c r="R121" s="39"/>
      <c r="S121" s="39"/>
      <c r="T121" s="39"/>
      <c r="U121" s="38"/>
      <c r="V121" s="38"/>
      <c r="W121" s="38"/>
      <c r="X121" s="38"/>
      <c r="Y121" s="38"/>
      <c r="Z121" s="38"/>
    </row>
    <row r="122" spans="2:26" ht="12.75" x14ac:dyDescent="0.2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  <c r="Q122" s="39"/>
      <c r="R122" s="39"/>
      <c r="S122" s="39"/>
      <c r="T122" s="39"/>
      <c r="U122" s="38"/>
      <c r="V122" s="38"/>
      <c r="W122" s="38"/>
      <c r="X122" s="38"/>
      <c r="Y122" s="38"/>
      <c r="Z122" s="38"/>
    </row>
    <row r="123" spans="2:26" ht="12.75" x14ac:dyDescent="0.2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9"/>
      <c r="Q123" s="39"/>
      <c r="R123" s="39"/>
      <c r="S123" s="39"/>
      <c r="T123" s="39"/>
      <c r="U123" s="38"/>
      <c r="V123" s="38"/>
      <c r="W123" s="38"/>
      <c r="X123" s="38"/>
      <c r="Y123" s="38"/>
      <c r="Z123" s="38"/>
    </row>
    <row r="124" spans="2:26" ht="12.75" x14ac:dyDescent="0.2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39"/>
      <c r="R124" s="39"/>
      <c r="S124" s="39"/>
      <c r="T124" s="39"/>
      <c r="U124" s="38"/>
      <c r="V124" s="38"/>
      <c r="W124" s="38"/>
      <c r="X124" s="38"/>
      <c r="Y124" s="38"/>
      <c r="Z124" s="38"/>
    </row>
    <row r="125" spans="2:26" ht="12.75" x14ac:dyDescent="0.2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  <c r="Q125" s="39"/>
      <c r="R125" s="39"/>
      <c r="S125" s="39"/>
      <c r="T125" s="39"/>
      <c r="U125" s="38"/>
      <c r="V125" s="38"/>
      <c r="W125" s="38"/>
      <c r="X125" s="38"/>
      <c r="Y125" s="38"/>
      <c r="Z125" s="38"/>
    </row>
    <row r="126" spans="2:26" ht="12.75" x14ac:dyDescent="0.2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  <c r="Q126" s="39"/>
      <c r="R126" s="39"/>
      <c r="S126" s="39"/>
      <c r="T126" s="39"/>
      <c r="U126" s="38"/>
      <c r="V126" s="38"/>
      <c r="W126" s="38"/>
      <c r="X126" s="38"/>
      <c r="Y126" s="38"/>
      <c r="Z126" s="38"/>
    </row>
    <row r="127" spans="2:26" ht="12.75" x14ac:dyDescent="0.2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9"/>
      <c r="Q127" s="39"/>
      <c r="R127" s="39"/>
      <c r="S127" s="39"/>
      <c r="T127" s="39"/>
      <c r="U127" s="38"/>
      <c r="V127" s="38"/>
      <c r="W127" s="38"/>
      <c r="X127" s="38"/>
      <c r="Y127" s="38"/>
      <c r="Z127" s="38"/>
    </row>
    <row r="128" spans="2:26" ht="12.75" x14ac:dyDescent="0.2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  <c r="Q128" s="39"/>
      <c r="R128" s="39"/>
      <c r="S128" s="39"/>
      <c r="T128" s="39"/>
      <c r="U128" s="38"/>
      <c r="V128" s="38"/>
      <c r="W128" s="38"/>
      <c r="X128" s="38"/>
      <c r="Y128" s="38"/>
      <c r="Z128" s="38"/>
    </row>
    <row r="129" spans="2:26" ht="12.75" x14ac:dyDescent="0.2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9"/>
      <c r="Q129" s="39"/>
      <c r="R129" s="39"/>
      <c r="S129" s="39"/>
      <c r="T129" s="39"/>
      <c r="U129" s="38"/>
      <c r="V129" s="38"/>
      <c r="W129" s="38"/>
      <c r="X129" s="38"/>
      <c r="Y129" s="38"/>
      <c r="Z129" s="38"/>
    </row>
    <row r="130" spans="2:26" ht="12.75" x14ac:dyDescent="0.2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  <c r="Q130" s="39"/>
      <c r="R130" s="39"/>
      <c r="S130" s="39"/>
      <c r="T130" s="39"/>
      <c r="U130" s="38"/>
      <c r="V130" s="38"/>
      <c r="W130" s="38"/>
      <c r="X130" s="38"/>
      <c r="Y130" s="38"/>
      <c r="Z130" s="38"/>
    </row>
    <row r="131" spans="2:26" ht="12.75" x14ac:dyDescent="0.2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9"/>
      <c r="Q131" s="39"/>
      <c r="R131" s="39"/>
      <c r="S131" s="39"/>
      <c r="T131" s="39"/>
      <c r="U131" s="38"/>
      <c r="V131" s="38"/>
      <c r="W131" s="38"/>
      <c r="X131" s="38"/>
      <c r="Y131" s="38"/>
      <c r="Z131" s="38"/>
    </row>
    <row r="132" spans="2:26" ht="12.75" x14ac:dyDescent="0.2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9"/>
      <c r="Q132" s="39"/>
      <c r="R132" s="39"/>
      <c r="S132" s="39"/>
      <c r="T132" s="39"/>
      <c r="U132" s="38"/>
      <c r="V132" s="38"/>
      <c r="W132" s="38"/>
      <c r="X132" s="38"/>
      <c r="Y132" s="38"/>
      <c r="Z132" s="38"/>
    </row>
    <row r="133" spans="2:26" ht="12.75" x14ac:dyDescent="0.2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9"/>
      <c r="Q133" s="39"/>
      <c r="R133" s="39"/>
      <c r="S133" s="39"/>
      <c r="T133" s="39"/>
      <c r="U133" s="38"/>
      <c r="V133" s="38"/>
      <c r="W133" s="38"/>
      <c r="X133" s="38"/>
      <c r="Y133" s="38"/>
      <c r="Z133" s="38"/>
    </row>
    <row r="134" spans="2:26" ht="12.75" x14ac:dyDescent="0.2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9"/>
      <c r="Q134" s="39"/>
      <c r="R134" s="39"/>
      <c r="S134" s="39"/>
      <c r="T134" s="39"/>
      <c r="U134" s="38"/>
      <c r="V134" s="38"/>
      <c r="W134" s="38"/>
      <c r="X134" s="38"/>
      <c r="Y134" s="38"/>
      <c r="Z134" s="38"/>
    </row>
    <row r="135" spans="2:26" ht="12.75" x14ac:dyDescent="0.2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  <c r="Q135" s="39"/>
      <c r="R135" s="39"/>
      <c r="S135" s="39"/>
      <c r="T135" s="39"/>
      <c r="U135" s="38"/>
      <c r="V135" s="38"/>
      <c r="W135" s="38"/>
      <c r="X135" s="38"/>
      <c r="Y135" s="38"/>
      <c r="Z135" s="38"/>
    </row>
    <row r="136" spans="2:26" ht="12.75" x14ac:dyDescent="0.2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  <c r="Q136" s="39"/>
      <c r="R136" s="39"/>
      <c r="S136" s="39"/>
      <c r="T136" s="39"/>
      <c r="U136" s="38"/>
      <c r="V136" s="38"/>
      <c r="W136" s="38"/>
      <c r="X136" s="38"/>
      <c r="Y136" s="38"/>
      <c r="Z136" s="38"/>
    </row>
    <row r="137" spans="2:26" ht="12.75" x14ac:dyDescent="0.2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  <c r="Q137" s="39"/>
      <c r="R137" s="39"/>
      <c r="S137" s="39"/>
      <c r="T137" s="39"/>
      <c r="U137" s="38"/>
      <c r="V137" s="38"/>
      <c r="W137" s="38"/>
      <c r="X137" s="38"/>
      <c r="Y137" s="38"/>
      <c r="Z137" s="38"/>
    </row>
    <row r="138" spans="2:26" ht="12.75" x14ac:dyDescent="0.2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39"/>
      <c r="R138" s="39"/>
      <c r="S138" s="39"/>
      <c r="T138" s="39"/>
      <c r="U138" s="38"/>
      <c r="V138" s="38"/>
      <c r="W138" s="38"/>
      <c r="X138" s="38"/>
      <c r="Y138" s="38"/>
      <c r="Z138" s="38"/>
    </row>
    <row r="139" spans="2:26" ht="12.75" x14ac:dyDescent="0.2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  <c r="Q139" s="39"/>
      <c r="R139" s="39"/>
      <c r="S139" s="39"/>
      <c r="T139" s="39"/>
      <c r="U139" s="38"/>
      <c r="V139" s="38"/>
      <c r="W139" s="38"/>
      <c r="X139" s="38"/>
      <c r="Y139" s="38"/>
      <c r="Z139" s="38"/>
    </row>
    <row r="140" spans="2:26" ht="12.75" x14ac:dyDescent="0.2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9"/>
      <c r="Q140" s="39"/>
      <c r="R140" s="39"/>
      <c r="S140" s="39"/>
      <c r="T140" s="39"/>
      <c r="U140" s="38"/>
      <c r="V140" s="38"/>
      <c r="W140" s="38"/>
      <c r="X140" s="38"/>
      <c r="Y140" s="38"/>
      <c r="Z140" s="38"/>
    </row>
    <row r="141" spans="2:26" ht="12.75" x14ac:dyDescent="0.2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9"/>
      <c r="Q141" s="39"/>
      <c r="R141" s="39"/>
      <c r="S141" s="39"/>
      <c r="T141" s="39"/>
      <c r="U141" s="38"/>
      <c r="V141" s="38"/>
      <c r="W141" s="38"/>
      <c r="X141" s="38"/>
      <c r="Y141" s="38"/>
      <c r="Z141" s="38"/>
    </row>
    <row r="142" spans="2:26" ht="12.75" x14ac:dyDescent="0.2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  <c r="Q142" s="39"/>
      <c r="R142" s="39"/>
      <c r="S142" s="39"/>
      <c r="T142" s="39"/>
      <c r="U142" s="38"/>
      <c r="V142" s="38"/>
      <c r="W142" s="38"/>
      <c r="X142" s="38"/>
      <c r="Y142" s="38"/>
      <c r="Z142" s="38"/>
    </row>
    <row r="143" spans="2:26" ht="12.75" x14ac:dyDescent="0.2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  <c r="Q143" s="39"/>
      <c r="R143" s="39"/>
      <c r="S143" s="39"/>
      <c r="T143" s="39"/>
      <c r="U143" s="38"/>
      <c r="V143" s="38"/>
      <c r="W143" s="38"/>
      <c r="X143" s="38"/>
      <c r="Y143" s="38"/>
      <c r="Z143" s="38"/>
    </row>
    <row r="144" spans="2:26" ht="12.75" x14ac:dyDescent="0.2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  <c r="Q144" s="39"/>
      <c r="R144" s="39"/>
      <c r="S144" s="39"/>
      <c r="T144" s="39"/>
      <c r="U144" s="38"/>
      <c r="V144" s="38"/>
      <c r="W144" s="38"/>
      <c r="X144" s="38"/>
      <c r="Y144" s="38"/>
      <c r="Z144" s="38"/>
    </row>
    <row r="145" spans="2:26" ht="12.75" x14ac:dyDescent="0.2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9"/>
      <c r="Q145" s="39"/>
      <c r="R145" s="39"/>
      <c r="S145" s="39"/>
      <c r="T145" s="39"/>
      <c r="U145" s="38"/>
      <c r="V145" s="38"/>
      <c r="W145" s="38"/>
      <c r="X145" s="38"/>
      <c r="Y145" s="38"/>
      <c r="Z145" s="38"/>
    </row>
    <row r="146" spans="2:26" ht="12.75" x14ac:dyDescent="0.2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  <c r="Q146" s="39"/>
      <c r="R146" s="39"/>
      <c r="S146" s="39"/>
      <c r="T146" s="39"/>
      <c r="U146" s="38"/>
      <c r="V146" s="38"/>
      <c r="W146" s="38"/>
      <c r="X146" s="38"/>
      <c r="Y146" s="38"/>
      <c r="Z146" s="38"/>
    </row>
    <row r="147" spans="2:26" ht="12.75" x14ac:dyDescent="0.2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  <c r="Q147" s="39"/>
      <c r="R147" s="39"/>
      <c r="S147" s="39"/>
      <c r="T147" s="39"/>
      <c r="U147" s="38"/>
      <c r="V147" s="38"/>
      <c r="W147" s="38"/>
      <c r="X147" s="38"/>
      <c r="Y147" s="38"/>
      <c r="Z147" s="38"/>
    </row>
    <row r="148" spans="2:26" ht="12.75" x14ac:dyDescent="0.2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9"/>
      <c r="Q148" s="39"/>
      <c r="R148" s="39"/>
      <c r="S148" s="39"/>
      <c r="T148" s="39"/>
      <c r="U148" s="38"/>
      <c r="V148" s="38"/>
      <c r="W148" s="38"/>
      <c r="X148" s="38"/>
      <c r="Y148" s="38"/>
      <c r="Z148" s="38"/>
    </row>
    <row r="149" spans="2:26" ht="12.75" x14ac:dyDescent="0.2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9"/>
      <c r="Q149" s="39"/>
      <c r="R149" s="39"/>
      <c r="S149" s="39"/>
      <c r="T149" s="39"/>
      <c r="U149" s="38"/>
      <c r="V149" s="38"/>
      <c r="W149" s="38"/>
      <c r="X149" s="38"/>
      <c r="Y149" s="38"/>
      <c r="Z149" s="38"/>
    </row>
    <row r="150" spans="2:26" ht="12.75" x14ac:dyDescent="0.2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  <c r="Q150" s="39"/>
      <c r="R150" s="39"/>
      <c r="S150" s="39"/>
      <c r="T150" s="39"/>
      <c r="U150" s="38"/>
      <c r="V150" s="38"/>
      <c r="W150" s="38"/>
      <c r="X150" s="38"/>
      <c r="Y150" s="38"/>
      <c r="Z150" s="38"/>
    </row>
    <row r="151" spans="2:26" ht="12.75" x14ac:dyDescent="0.2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9"/>
      <c r="Q151" s="39"/>
      <c r="R151" s="39"/>
      <c r="S151" s="39"/>
      <c r="T151" s="39"/>
      <c r="U151" s="38"/>
      <c r="V151" s="38"/>
      <c r="W151" s="38"/>
      <c r="X151" s="38"/>
      <c r="Y151" s="38"/>
      <c r="Z151" s="38"/>
    </row>
    <row r="152" spans="2:26" ht="12.75" x14ac:dyDescent="0.2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9"/>
      <c r="Q152" s="39"/>
      <c r="R152" s="39"/>
      <c r="S152" s="39"/>
      <c r="T152" s="39"/>
      <c r="U152" s="38"/>
      <c r="V152" s="38"/>
      <c r="W152" s="38"/>
      <c r="X152" s="38"/>
      <c r="Y152" s="38"/>
      <c r="Z152" s="38"/>
    </row>
    <row r="153" spans="2:26" ht="12.75" x14ac:dyDescent="0.2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9"/>
      <c r="Q153" s="39"/>
      <c r="R153" s="39"/>
      <c r="S153" s="39"/>
      <c r="T153" s="39"/>
      <c r="U153" s="38"/>
      <c r="V153" s="38"/>
      <c r="W153" s="38"/>
      <c r="X153" s="38"/>
      <c r="Y153" s="38"/>
      <c r="Z153" s="38"/>
    </row>
    <row r="154" spans="2:26" ht="12.75" x14ac:dyDescent="0.2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/>
      <c r="Q154" s="39"/>
      <c r="R154" s="39"/>
      <c r="S154" s="39"/>
      <c r="T154" s="39"/>
      <c r="U154" s="38"/>
      <c r="V154" s="38"/>
      <c r="W154" s="38"/>
      <c r="X154" s="38"/>
      <c r="Y154" s="38"/>
      <c r="Z154" s="38"/>
    </row>
    <row r="155" spans="2:26" ht="12.75" x14ac:dyDescent="0.2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9"/>
      <c r="Q155" s="39"/>
      <c r="R155" s="39"/>
      <c r="S155" s="39"/>
      <c r="T155" s="39"/>
      <c r="U155" s="38"/>
      <c r="V155" s="38"/>
      <c r="W155" s="38"/>
      <c r="X155" s="38"/>
      <c r="Y155" s="38"/>
      <c r="Z155" s="38"/>
    </row>
    <row r="156" spans="2:26" ht="12.75" x14ac:dyDescent="0.2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/>
      <c r="Q156" s="39"/>
      <c r="R156" s="39"/>
      <c r="S156" s="39"/>
      <c r="T156" s="39"/>
      <c r="U156" s="38"/>
      <c r="V156" s="38"/>
      <c r="W156" s="38"/>
      <c r="X156" s="38"/>
      <c r="Y156" s="38"/>
      <c r="Z156" s="38"/>
    </row>
    <row r="157" spans="2:26" ht="12.75" x14ac:dyDescent="0.2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9"/>
      <c r="Q157" s="39"/>
      <c r="R157" s="39"/>
      <c r="S157" s="39"/>
      <c r="T157" s="39"/>
      <c r="U157" s="38"/>
      <c r="V157" s="38"/>
      <c r="W157" s="38"/>
      <c r="X157" s="38"/>
      <c r="Y157" s="38"/>
      <c r="Z157" s="38"/>
    </row>
    <row r="158" spans="2:26" ht="12.75" x14ac:dyDescent="0.2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9"/>
      <c r="Q158" s="39"/>
      <c r="R158" s="39"/>
      <c r="S158" s="39"/>
      <c r="T158" s="39"/>
      <c r="U158" s="38"/>
      <c r="V158" s="38"/>
      <c r="W158" s="38"/>
      <c r="X158" s="38"/>
      <c r="Y158" s="38"/>
      <c r="Z158" s="38"/>
    </row>
    <row r="159" spans="2:26" ht="12.75" x14ac:dyDescent="0.2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9"/>
      <c r="Q159" s="39"/>
      <c r="R159" s="39"/>
      <c r="S159" s="39"/>
      <c r="T159" s="39"/>
      <c r="U159" s="38"/>
      <c r="V159" s="38"/>
      <c r="W159" s="38"/>
      <c r="X159" s="38"/>
      <c r="Y159" s="38"/>
      <c r="Z159" s="38"/>
    </row>
    <row r="160" spans="2:26" ht="12.75" x14ac:dyDescent="0.2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9"/>
      <c r="Q160" s="39"/>
      <c r="R160" s="39"/>
      <c r="S160" s="39"/>
      <c r="T160" s="39"/>
      <c r="U160" s="38"/>
      <c r="V160" s="38"/>
      <c r="W160" s="38"/>
      <c r="X160" s="38"/>
      <c r="Y160" s="38"/>
      <c r="Z160" s="38"/>
    </row>
    <row r="161" spans="2:26" ht="12.75" x14ac:dyDescent="0.2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/>
      <c r="Q161" s="39"/>
      <c r="R161" s="39"/>
      <c r="S161" s="39"/>
      <c r="T161" s="39"/>
      <c r="U161" s="38"/>
      <c r="V161" s="38"/>
      <c r="W161" s="38"/>
      <c r="X161" s="38"/>
      <c r="Y161" s="38"/>
      <c r="Z161" s="38"/>
    </row>
    <row r="162" spans="2:26" ht="12.75" x14ac:dyDescent="0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/>
      <c r="Q162" s="39"/>
      <c r="R162" s="39"/>
      <c r="S162" s="39"/>
      <c r="T162" s="39"/>
      <c r="U162" s="38"/>
      <c r="V162" s="38"/>
      <c r="W162" s="38"/>
      <c r="X162" s="38"/>
      <c r="Y162" s="38"/>
      <c r="Z162" s="38"/>
    </row>
    <row r="163" spans="2:26" ht="12.75" x14ac:dyDescent="0.2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  <c r="Q163" s="39"/>
      <c r="R163" s="39"/>
      <c r="S163" s="39"/>
      <c r="T163" s="39"/>
      <c r="U163" s="38"/>
      <c r="V163" s="38"/>
      <c r="W163" s="38"/>
      <c r="X163" s="38"/>
      <c r="Y163" s="38"/>
      <c r="Z163" s="38"/>
    </row>
    <row r="164" spans="2:26" ht="12.75" x14ac:dyDescent="0.2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  <c r="Q164" s="39"/>
      <c r="R164" s="39"/>
      <c r="S164" s="39"/>
      <c r="T164" s="39"/>
      <c r="U164" s="38"/>
      <c r="V164" s="38"/>
      <c r="W164" s="38"/>
      <c r="X164" s="38"/>
      <c r="Y164" s="38"/>
      <c r="Z164" s="38"/>
    </row>
    <row r="165" spans="2:26" ht="12.75" x14ac:dyDescent="0.2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  <c r="Q165" s="39"/>
      <c r="R165" s="39"/>
      <c r="S165" s="39"/>
      <c r="T165" s="39"/>
      <c r="U165" s="38"/>
      <c r="V165" s="38"/>
      <c r="W165" s="38"/>
      <c r="X165" s="38"/>
      <c r="Y165" s="38"/>
      <c r="Z165" s="38"/>
    </row>
    <row r="166" spans="2:26" ht="12.75" x14ac:dyDescent="0.2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  <c r="Q166" s="39"/>
      <c r="R166" s="39"/>
      <c r="S166" s="39"/>
      <c r="T166" s="39"/>
      <c r="U166" s="38"/>
      <c r="V166" s="38"/>
      <c r="W166" s="38"/>
      <c r="X166" s="38"/>
      <c r="Y166" s="38"/>
      <c r="Z166" s="38"/>
    </row>
    <row r="167" spans="2:26" ht="12.75" x14ac:dyDescent="0.2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  <c r="Q167" s="39"/>
      <c r="R167" s="39"/>
      <c r="S167" s="39"/>
      <c r="T167" s="39"/>
      <c r="U167" s="38"/>
      <c r="V167" s="38"/>
      <c r="W167" s="38"/>
      <c r="X167" s="38"/>
      <c r="Y167" s="38"/>
      <c r="Z167" s="38"/>
    </row>
    <row r="168" spans="2:26" ht="12.75" x14ac:dyDescent="0.2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  <c r="Q168" s="39"/>
      <c r="R168" s="39"/>
      <c r="S168" s="39"/>
      <c r="T168" s="39"/>
      <c r="U168" s="38"/>
      <c r="V168" s="38"/>
      <c r="W168" s="38"/>
      <c r="X168" s="38"/>
      <c r="Y168" s="38"/>
      <c r="Z168" s="38"/>
    </row>
    <row r="169" spans="2:26" ht="12.75" x14ac:dyDescent="0.2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9"/>
      <c r="Q169" s="39"/>
      <c r="R169" s="39"/>
      <c r="S169" s="39"/>
      <c r="T169" s="39"/>
      <c r="U169" s="38"/>
      <c r="V169" s="38"/>
      <c r="W169" s="38"/>
      <c r="X169" s="38"/>
      <c r="Y169" s="38"/>
      <c r="Z169" s="38"/>
    </row>
    <row r="170" spans="2:26" ht="12.75" x14ac:dyDescent="0.2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9"/>
      <c r="Q170" s="39"/>
      <c r="R170" s="39"/>
      <c r="S170" s="39"/>
      <c r="T170" s="39"/>
      <c r="U170" s="38"/>
      <c r="V170" s="38"/>
      <c r="W170" s="38"/>
      <c r="X170" s="38"/>
      <c r="Y170" s="38"/>
      <c r="Z170" s="38"/>
    </row>
    <row r="171" spans="2:26" ht="12.75" x14ac:dyDescent="0.2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  <c r="Q171" s="39"/>
      <c r="R171" s="39"/>
      <c r="S171" s="39"/>
      <c r="T171" s="39"/>
      <c r="U171" s="38"/>
      <c r="V171" s="38"/>
      <c r="W171" s="38"/>
      <c r="X171" s="38"/>
      <c r="Y171" s="38"/>
      <c r="Z171" s="38"/>
    </row>
    <row r="172" spans="2:26" ht="12.75" x14ac:dyDescent="0.2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9"/>
      <c r="Q172" s="39"/>
      <c r="R172" s="39"/>
      <c r="S172" s="39"/>
      <c r="T172" s="39"/>
      <c r="U172" s="38"/>
      <c r="V172" s="38"/>
      <c r="W172" s="38"/>
      <c r="X172" s="38"/>
      <c r="Y172" s="38"/>
      <c r="Z172" s="38"/>
    </row>
    <row r="173" spans="2:26" ht="12.75" x14ac:dyDescent="0.2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9"/>
      <c r="Q173" s="39"/>
      <c r="R173" s="39"/>
      <c r="S173" s="39"/>
      <c r="T173" s="39"/>
      <c r="U173" s="38"/>
      <c r="V173" s="38"/>
      <c r="W173" s="38"/>
      <c r="X173" s="38"/>
      <c r="Y173" s="38"/>
      <c r="Z173" s="38"/>
    </row>
    <row r="174" spans="2:26" ht="12.75" x14ac:dyDescent="0.2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  <c r="Q174" s="39"/>
      <c r="R174" s="39"/>
      <c r="S174" s="39"/>
      <c r="T174" s="39"/>
      <c r="U174" s="38"/>
      <c r="V174" s="38"/>
      <c r="W174" s="38"/>
      <c r="X174" s="38"/>
      <c r="Y174" s="38"/>
      <c r="Z174" s="38"/>
    </row>
    <row r="175" spans="2:26" ht="12.75" x14ac:dyDescent="0.2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9"/>
      <c r="Q175" s="39"/>
      <c r="R175" s="39"/>
      <c r="S175" s="39"/>
      <c r="T175" s="39"/>
      <c r="U175" s="38"/>
      <c r="V175" s="38"/>
      <c r="W175" s="38"/>
      <c r="X175" s="38"/>
      <c r="Y175" s="38"/>
      <c r="Z175" s="38"/>
    </row>
    <row r="176" spans="2:26" ht="12.75" x14ac:dyDescent="0.2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  <c r="Q176" s="39"/>
      <c r="R176" s="39"/>
      <c r="S176" s="39"/>
      <c r="T176" s="39"/>
      <c r="U176" s="38"/>
      <c r="V176" s="38"/>
      <c r="W176" s="38"/>
      <c r="X176" s="38"/>
      <c r="Y176" s="38"/>
      <c r="Z176" s="38"/>
    </row>
    <row r="177" spans="2:26" ht="12.75" x14ac:dyDescent="0.2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39"/>
      <c r="R177" s="39"/>
      <c r="S177" s="39"/>
      <c r="T177" s="39"/>
      <c r="U177" s="38"/>
      <c r="V177" s="38"/>
      <c r="W177" s="38"/>
      <c r="X177" s="38"/>
      <c r="Y177" s="38"/>
      <c r="Z177" s="38"/>
    </row>
    <row r="178" spans="2:26" ht="12.75" x14ac:dyDescent="0.2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39"/>
      <c r="R178" s="39"/>
      <c r="S178" s="39"/>
      <c r="T178" s="39"/>
      <c r="U178" s="38"/>
      <c r="V178" s="38"/>
      <c r="W178" s="38"/>
      <c r="X178" s="38"/>
      <c r="Y178" s="38"/>
      <c r="Z178" s="38"/>
    </row>
    <row r="179" spans="2:26" ht="12.75" x14ac:dyDescent="0.2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39"/>
      <c r="R179" s="39"/>
      <c r="S179" s="39"/>
      <c r="T179" s="39"/>
      <c r="U179" s="38"/>
      <c r="V179" s="38"/>
      <c r="W179" s="38"/>
      <c r="X179" s="38"/>
      <c r="Y179" s="38"/>
      <c r="Z179" s="38"/>
    </row>
    <row r="180" spans="2:26" ht="12.75" x14ac:dyDescent="0.2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9"/>
      <c r="Q180" s="39"/>
      <c r="R180" s="39"/>
      <c r="S180" s="39"/>
      <c r="T180" s="39"/>
      <c r="U180" s="38"/>
      <c r="V180" s="38"/>
      <c r="W180" s="38"/>
      <c r="X180" s="38"/>
      <c r="Y180" s="38"/>
      <c r="Z180" s="38"/>
    </row>
    <row r="181" spans="2:26" ht="12.75" x14ac:dyDescent="0.2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9"/>
      <c r="Q181" s="39"/>
      <c r="R181" s="39"/>
      <c r="S181" s="39"/>
      <c r="T181" s="39"/>
      <c r="U181" s="38"/>
      <c r="V181" s="38"/>
      <c r="W181" s="38"/>
      <c r="X181" s="38"/>
      <c r="Y181" s="38"/>
      <c r="Z181" s="38"/>
    </row>
    <row r="182" spans="2:26" ht="12.75" x14ac:dyDescent="0.2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9"/>
      <c r="Q182" s="39"/>
      <c r="R182" s="39"/>
      <c r="S182" s="39"/>
      <c r="T182" s="39"/>
      <c r="U182" s="38"/>
      <c r="V182" s="38"/>
      <c r="W182" s="38"/>
      <c r="X182" s="38"/>
      <c r="Y182" s="38"/>
      <c r="Z182" s="38"/>
    </row>
    <row r="183" spans="2:26" ht="12.75" x14ac:dyDescent="0.2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/>
      <c r="Q183" s="39"/>
      <c r="R183" s="39"/>
      <c r="S183" s="39"/>
      <c r="T183" s="39"/>
      <c r="U183" s="38"/>
      <c r="V183" s="38"/>
      <c r="W183" s="38"/>
      <c r="X183" s="38"/>
      <c r="Y183" s="38"/>
      <c r="Z183" s="38"/>
    </row>
    <row r="184" spans="2:26" ht="12.75" x14ac:dyDescent="0.2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9"/>
      <c r="Q184" s="39"/>
      <c r="R184" s="39"/>
      <c r="S184" s="39"/>
      <c r="T184" s="39"/>
      <c r="U184" s="38"/>
      <c r="V184" s="38"/>
      <c r="W184" s="38"/>
      <c r="X184" s="38"/>
      <c r="Y184" s="38"/>
      <c r="Z184" s="38"/>
    </row>
    <row r="185" spans="2:26" ht="12.75" x14ac:dyDescent="0.2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39"/>
      <c r="R185" s="39"/>
      <c r="S185" s="39"/>
      <c r="T185" s="39"/>
      <c r="U185" s="38"/>
      <c r="V185" s="38"/>
      <c r="W185" s="38"/>
      <c r="X185" s="38"/>
      <c r="Y185" s="38"/>
      <c r="Z185" s="38"/>
    </row>
    <row r="186" spans="2:26" ht="12.75" x14ac:dyDescent="0.2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39"/>
      <c r="R186" s="39"/>
      <c r="S186" s="39"/>
      <c r="T186" s="39"/>
      <c r="U186" s="38"/>
      <c r="V186" s="38"/>
      <c r="W186" s="38"/>
      <c r="X186" s="38"/>
      <c r="Y186" s="38"/>
      <c r="Z186" s="38"/>
    </row>
    <row r="187" spans="2:26" ht="12.75" x14ac:dyDescent="0.2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9"/>
      <c r="Q187" s="39"/>
      <c r="R187" s="39"/>
      <c r="S187" s="39"/>
      <c r="T187" s="39"/>
      <c r="U187" s="38"/>
      <c r="V187" s="38"/>
      <c r="W187" s="38"/>
      <c r="X187" s="38"/>
      <c r="Y187" s="38"/>
      <c r="Z187" s="38"/>
    </row>
    <row r="188" spans="2:26" ht="12.75" x14ac:dyDescent="0.2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39"/>
      <c r="R188" s="39"/>
      <c r="S188" s="39"/>
      <c r="T188" s="39"/>
      <c r="U188" s="38"/>
      <c r="V188" s="38"/>
      <c r="W188" s="38"/>
      <c r="X188" s="38"/>
      <c r="Y188" s="38"/>
      <c r="Z188" s="38"/>
    </row>
    <row r="189" spans="2:26" ht="12.75" x14ac:dyDescent="0.2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9"/>
      <c r="Q189" s="39"/>
      <c r="R189" s="39"/>
      <c r="S189" s="39"/>
      <c r="T189" s="39"/>
      <c r="U189" s="38"/>
      <c r="V189" s="38"/>
      <c r="W189" s="38"/>
      <c r="X189" s="38"/>
      <c r="Y189" s="38"/>
      <c r="Z189" s="38"/>
    </row>
    <row r="190" spans="2:26" ht="12.75" x14ac:dyDescent="0.2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9"/>
      <c r="Q190" s="39"/>
      <c r="R190" s="39"/>
      <c r="S190" s="39"/>
      <c r="T190" s="39"/>
      <c r="U190" s="38"/>
      <c r="V190" s="38"/>
      <c r="W190" s="38"/>
      <c r="X190" s="38"/>
      <c r="Y190" s="38"/>
      <c r="Z190" s="38"/>
    </row>
    <row r="191" spans="2:26" ht="12.75" x14ac:dyDescent="0.2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9"/>
      <c r="Q191" s="39"/>
      <c r="R191" s="39"/>
      <c r="S191" s="39"/>
      <c r="T191" s="39"/>
      <c r="U191" s="38"/>
      <c r="V191" s="38"/>
      <c r="W191" s="38"/>
      <c r="X191" s="38"/>
      <c r="Y191" s="38"/>
      <c r="Z191" s="38"/>
    </row>
    <row r="192" spans="2:26" ht="12.75" x14ac:dyDescent="0.2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/>
      <c r="Q192" s="39"/>
      <c r="R192" s="39"/>
      <c r="S192" s="39"/>
      <c r="T192" s="39"/>
      <c r="U192" s="38"/>
      <c r="V192" s="38"/>
      <c r="W192" s="38"/>
      <c r="X192" s="38"/>
      <c r="Y192" s="38"/>
      <c r="Z192" s="38"/>
    </row>
    <row r="193" spans="2:26" ht="12.75" x14ac:dyDescent="0.2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39"/>
      <c r="R193" s="39"/>
      <c r="S193" s="39"/>
      <c r="T193" s="39"/>
      <c r="U193" s="38"/>
      <c r="V193" s="38"/>
      <c r="W193" s="38"/>
      <c r="X193" s="38"/>
      <c r="Y193" s="38"/>
      <c r="Z193" s="38"/>
    </row>
    <row r="194" spans="2:26" ht="12.75" x14ac:dyDescent="0.2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9"/>
      <c r="Q194" s="39"/>
      <c r="R194" s="39"/>
      <c r="S194" s="39"/>
      <c r="T194" s="39"/>
      <c r="U194" s="38"/>
      <c r="V194" s="38"/>
      <c r="W194" s="38"/>
      <c r="X194" s="38"/>
      <c r="Y194" s="38"/>
      <c r="Z194" s="38"/>
    </row>
    <row r="195" spans="2:26" ht="12.75" x14ac:dyDescent="0.2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9"/>
      <c r="Q195" s="39"/>
      <c r="R195" s="39"/>
      <c r="S195" s="39"/>
      <c r="T195" s="39"/>
      <c r="U195" s="38"/>
      <c r="V195" s="38"/>
      <c r="W195" s="38"/>
      <c r="X195" s="38"/>
      <c r="Y195" s="38"/>
      <c r="Z195" s="38"/>
    </row>
    <row r="196" spans="2:26" ht="12.75" x14ac:dyDescent="0.2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/>
      <c r="Q196" s="39"/>
      <c r="R196" s="39"/>
      <c r="S196" s="39"/>
      <c r="T196" s="39"/>
      <c r="U196" s="38"/>
      <c r="V196" s="38"/>
      <c r="W196" s="38"/>
      <c r="X196" s="38"/>
      <c r="Y196" s="38"/>
      <c r="Z196" s="38"/>
    </row>
    <row r="197" spans="2:26" ht="12.75" x14ac:dyDescent="0.2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9"/>
      <c r="Q197" s="39"/>
      <c r="R197" s="39"/>
      <c r="S197" s="39"/>
      <c r="T197" s="39"/>
      <c r="U197" s="38"/>
      <c r="V197" s="38"/>
      <c r="W197" s="38"/>
      <c r="X197" s="38"/>
      <c r="Y197" s="38"/>
      <c r="Z197" s="38"/>
    </row>
    <row r="198" spans="2:26" ht="12.75" x14ac:dyDescent="0.2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9"/>
      <c r="Q198" s="39"/>
      <c r="R198" s="39"/>
      <c r="S198" s="39"/>
      <c r="T198" s="39"/>
      <c r="U198" s="38"/>
      <c r="V198" s="38"/>
      <c r="W198" s="38"/>
      <c r="X198" s="38"/>
      <c r="Y198" s="38"/>
      <c r="Z198" s="38"/>
    </row>
    <row r="199" spans="2:26" ht="12.75" x14ac:dyDescent="0.2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9"/>
      <c r="Q199" s="39"/>
      <c r="R199" s="39"/>
      <c r="S199" s="39"/>
      <c r="T199" s="39"/>
      <c r="U199" s="38"/>
      <c r="V199" s="38"/>
      <c r="W199" s="38"/>
      <c r="X199" s="38"/>
      <c r="Y199" s="38"/>
      <c r="Z199" s="38"/>
    </row>
    <row r="200" spans="2:26" ht="12.75" x14ac:dyDescent="0.2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9"/>
      <c r="Q200" s="39"/>
      <c r="R200" s="39"/>
      <c r="S200" s="39"/>
      <c r="T200" s="39"/>
      <c r="U200" s="38"/>
      <c r="V200" s="38"/>
      <c r="W200" s="38"/>
      <c r="X200" s="38"/>
      <c r="Y200" s="38"/>
      <c r="Z200" s="38"/>
    </row>
    <row r="201" spans="2:26" ht="12.75" x14ac:dyDescent="0.2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9"/>
      <c r="Q201" s="39"/>
      <c r="R201" s="39"/>
      <c r="S201" s="39"/>
      <c r="T201" s="39"/>
      <c r="U201" s="38"/>
      <c r="V201" s="38"/>
      <c r="W201" s="38"/>
      <c r="X201" s="38"/>
      <c r="Y201" s="38"/>
      <c r="Z201" s="38"/>
    </row>
    <row r="202" spans="2:26" ht="12.75" x14ac:dyDescent="0.2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9"/>
      <c r="Q202" s="39"/>
      <c r="R202" s="39"/>
      <c r="S202" s="39"/>
      <c r="T202" s="39"/>
      <c r="U202" s="38"/>
      <c r="V202" s="38"/>
      <c r="W202" s="38"/>
      <c r="X202" s="38"/>
      <c r="Y202" s="38"/>
      <c r="Z202" s="38"/>
    </row>
    <row r="203" spans="2:26" ht="12.75" x14ac:dyDescent="0.2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9"/>
      <c r="Q203" s="39"/>
      <c r="R203" s="39"/>
      <c r="S203" s="39"/>
      <c r="T203" s="39"/>
      <c r="U203" s="38"/>
      <c r="V203" s="38"/>
      <c r="W203" s="38"/>
      <c r="X203" s="38"/>
      <c r="Y203" s="38"/>
      <c r="Z203" s="38"/>
    </row>
    <row r="204" spans="2:26" ht="12.75" x14ac:dyDescent="0.2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  <c r="Q204" s="39"/>
      <c r="R204" s="39"/>
      <c r="S204" s="39"/>
      <c r="T204" s="39"/>
      <c r="U204" s="38"/>
      <c r="V204" s="38"/>
      <c r="W204" s="38"/>
      <c r="X204" s="38"/>
      <c r="Y204" s="38"/>
      <c r="Z204" s="38"/>
    </row>
    <row r="205" spans="2:26" ht="12.75" x14ac:dyDescent="0.2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9"/>
      <c r="Q205" s="39"/>
      <c r="R205" s="39"/>
      <c r="S205" s="39"/>
      <c r="T205" s="39"/>
      <c r="U205" s="38"/>
      <c r="V205" s="38"/>
      <c r="W205" s="38"/>
      <c r="X205" s="38"/>
      <c r="Y205" s="38"/>
      <c r="Z205" s="38"/>
    </row>
    <row r="206" spans="2:26" ht="12.75" x14ac:dyDescent="0.2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9"/>
      <c r="Q206" s="39"/>
      <c r="R206" s="39"/>
      <c r="S206" s="39"/>
      <c r="T206" s="39"/>
      <c r="U206" s="38"/>
      <c r="V206" s="38"/>
      <c r="W206" s="38"/>
      <c r="X206" s="38"/>
      <c r="Y206" s="38"/>
      <c r="Z206" s="38"/>
    </row>
    <row r="207" spans="2:26" ht="12.75" x14ac:dyDescent="0.2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9"/>
      <c r="Q207" s="39"/>
      <c r="R207" s="39"/>
      <c r="S207" s="39"/>
      <c r="T207" s="39"/>
      <c r="U207" s="38"/>
      <c r="V207" s="38"/>
      <c r="W207" s="38"/>
      <c r="X207" s="38"/>
      <c r="Y207" s="38"/>
      <c r="Z207" s="38"/>
    </row>
    <row r="208" spans="2:26" ht="12.75" x14ac:dyDescent="0.2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9"/>
      <c r="Q208" s="39"/>
      <c r="R208" s="39"/>
      <c r="S208" s="39"/>
      <c r="T208" s="39"/>
      <c r="U208" s="38"/>
      <c r="V208" s="38"/>
      <c r="W208" s="38"/>
      <c r="X208" s="38"/>
      <c r="Y208" s="38"/>
      <c r="Z208" s="38"/>
    </row>
    <row r="209" spans="2:26" ht="12.75" x14ac:dyDescent="0.2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9"/>
      <c r="Q209" s="39"/>
      <c r="R209" s="39"/>
      <c r="S209" s="39"/>
      <c r="T209" s="39"/>
      <c r="U209" s="38"/>
      <c r="V209" s="38"/>
      <c r="W209" s="38"/>
      <c r="X209" s="38"/>
      <c r="Y209" s="38"/>
      <c r="Z209" s="38"/>
    </row>
    <row r="210" spans="2:26" ht="12.75" x14ac:dyDescent="0.2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9"/>
      <c r="Q210" s="39"/>
      <c r="R210" s="39"/>
      <c r="S210" s="39"/>
      <c r="T210" s="39"/>
      <c r="U210" s="38"/>
      <c r="V210" s="38"/>
      <c r="W210" s="38"/>
      <c r="X210" s="38"/>
      <c r="Y210" s="38"/>
      <c r="Z210" s="38"/>
    </row>
    <row r="211" spans="2:26" ht="12.75" x14ac:dyDescent="0.2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9"/>
      <c r="Q211" s="39"/>
      <c r="R211" s="39"/>
      <c r="S211" s="39"/>
      <c r="T211" s="39"/>
      <c r="U211" s="38"/>
      <c r="V211" s="38"/>
      <c r="W211" s="38"/>
      <c r="X211" s="38"/>
      <c r="Y211" s="38"/>
      <c r="Z211" s="38"/>
    </row>
    <row r="212" spans="2:26" ht="12.75" x14ac:dyDescent="0.2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9"/>
      <c r="Q212" s="39"/>
      <c r="R212" s="39"/>
      <c r="S212" s="39"/>
      <c r="T212" s="39"/>
      <c r="U212" s="38"/>
      <c r="V212" s="38"/>
      <c r="W212" s="38"/>
      <c r="X212" s="38"/>
      <c r="Y212" s="38"/>
      <c r="Z212" s="38"/>
    </row>
    <row r="213" spans="2:26" ht="12.75" x14ac:dyDescent="0.2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9"/>
      <c r="Q213" s="39"/>
      <c r="R213" s="39"/>
      <c r="S213" s="39"/>
      <c r="T213" s="39"/>
      <c r="U213" s="38"/>
      <c r="V213" s="38"/>
      <c r="W213" s="38"/>
      <c r="X213" s="38"/>
      <c r="Y213" s="38"/>
      <c r="Z213" s="38"/>
    </row>
    <row r="214" spans="2:26" ht="12.75" x14ac:dyDescent="0.2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9"/>
      <c r="Q214" s="39"/>
      <c r="R214" s="39"/>
      <c r="S214" s="39"/>
      <c r="T214" s="39"/>
      <c r="U214" s="38"/>
      <c r="V214" s="38"/>
      <c r="W214" s="38"/>
      <c r="X214" s="38"/>
      <c r="Y214" s="38"/>
      <c r="Z214" s="38"/>
    </row>
    <row r="215" spans="2:26" ht="12.75" x14ac:dyDescent="0.2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9"/>
      <c r="Q215" s="39"/>
      <c r="R215" s="39"/>
      <c r="S215" s="39"/>
      <c r="T215" s="39"/>
      <c r="U215" s="38"/>
      <c r="V215" s="38"/>
      <c r="W215" s="38"/>
      <c r="X215" s="38"/>
      <c r="Y215" s="38"/>
      <c r="Z215" s="38"/>
    </row>
    <row r="216" spans="2:26" ht="12.75" x14ac:dyDescent="0.2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9"/>
      <c r="Q216" s="39"/>
      <c r="R216" s="39"/>
      <c r="S216" s="39"/>
      <c r="T216" s="39"/>
      <c r="U216" s="38"/>
      <c r="V216" s="38"/>
      <c r="W216" s="38"/>
      <c r="X216" s="38"/>
      <c r="Y216" s="38"/>
      <c r="Z216" s="38"/>
    </row>
    <row r="217" spans="2:26" ht="12.75" x14ac:dyDescent="0.2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9"/>
      <c r="Q217" s="39"/>
      <c r="R217" s="39"/>
      <c r="S217" s="39"/>
      <c r="T217" s="39"/>
      <c r="U217" s="38"/>
      <c r="V217" s="38"/>
      <c r="W217" s="38"/>
      <c r="X217" s="38"/>
      <c r="Y217" s="38"/>
      <c r="Z217" s="38"/>
    </row>
    <row r="218" spans="2:26" ht="12.75" x14ac:dyDescent="0.2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9"/>
      <c r="Q218" s="39"/>
      <c r="R218" s="39"/>
      <c r="S218" s="39"/>
      <c r="T218" s="39"/>
      <c r="U218" s="38"/>
      <c r="V218" s="38"/>
      <c r="W218" s="38"/>
      <c r="X218" s="38"/>
      <c r="Y218" s="38"/>
      <c r="Z218" s="38"/>
    </row>
    <row r="219" spans="2:26" ht="12.75" x14ac:dyDescent="0.2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9"/>
      <c r="Q219" s="39"/>
      <c r="R219" s="39"/>
      <c r="S219" s="39"/>
      <c r="T219" s="39"/>
      <c r="U219" s="38"/>
      <c r="V219" s="38"/>
      <c r="W219" s="38"/>
      <c r="X219" s="38"/>
      <c r="Y219" s="38"/>
      <c r="Z219" s="38"/>
    </row>
    <row r="220" spans="2:26" ht="12.75" x14ac:dyDescent="0.2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9"/>
      <c r="Q220" s="39"/>
      <c r="R220" s="39"/>
      <c r="S220" s="39"/>
      <c r="T220" s="39"/>
      <c r="U220" s="38"/>
      <c r="V220" s="38"/>
      <c r="W220" s="38"/>
      <c r="X220" s="38"/>
      <c r="Y220" s="38"/>
      <c r="Z220" s="38"/>
    </row>
    <row r="221" spans="2:26" ht="12.75" x14ac:dyDescent="0.2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9"/>
      <c r="Q221" s="39"/>
      <c r="R221" s="39"/>
      <c r="S221" s="39"/>
      <c r="T221" s="39"/>
      <c r="U221" s="38"/>
      <c r="V221" s="38"/>
      <c r="W221" s="38"/>
      <c r="X221" s="38"/>
      <c r="Y221" s="38"/>
      <c r="Z221" s="38"/>
    </row>
    <row r="222" spans="2:26" ht="12.75" x14ac:dyDescent="0.2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9"/>
      <c r="Q222" s="39"/>
      <c r="R222" s="39"/>
      <c r="S222" s="39"/>
      <c r="T222" s="39"/>
      <c r="U222" s="38"/>
      <c r="V222" s="38"/>
      <c r="W222" s="38"/>
      <c r="X222" s="38"/>
      <c r="Y222" s="38"/>
      <c r="Z222" s="38"/>
    </row>
    <row r="223" spans="2:26" ht="12.75" x14ac:dyDescent="0.2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9"/>
      <c r="Q223" s="39"/>
      <c r="R223" s="39"/>
      <c r="S223" s="39"/>
      <c r="T223" s="39"/>
      <c r="U223" s="38"/>
      <c r="V223" s="38"/>
      <c r="W223" s="38"/>
      <c r="X223" s="38"/>
      <c r="Y223" s="38"/>
      <c r="Z223" s="38"/>
    </row>
    <row r="224" spans="2:26" ht="12.75" x14ac:dyDescent="0.2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9"/>
      <c r="Q224" s="39"/>
      <c r="R224" s="39"/>
      <c r="S224" s="39"/>
      <c r="T224" s="39"/>
      <c r="U224" s="38"/>
      <c r="V224" s="38"/>
      <c r="W224" s="38"/>
      <c r="X224" s="38"/>
      <c r="Y224" s="38"/>
      <c r="Z224" s="38"/>
    </row>
    <row r="225" spans="2:26" ht="12.75" x14ac:dyDescent="0.2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9"/>
      <c r="Q225" s="39"/>
      <c r="R225" s="39"/>
      <c r="S225" s="39"/>
      <c r="T225" s="39"/>
      <c r="U225" s="38"/>
      <c r="V225" s="38"/>
      <c r="W225" s="38"/>
      <c r="X225" s="38"/>
      <c r="Y225" s="38"/>
      <c r="Z225" s="38"/>
    </row>
    <row r="226" spans="2:26" ht="12.75" x14ac:dyDescent="0.2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9"/>
      <c r="Q226" s="39"/>
      <c r="R226" s="39"/>
      <c r="S226" s="39"/>
      <c r="T226" s="39"/>
      <c r="U226" s="38"/>
      <c r="V226" s="38"/>
      <c r="W226" s="38"/>
      <c r="X226" s="38"/>
      <c r="Y226" s="38"/>
      <c r="Z226" s="38"/>
    </row>
    <row r="227" spans="2:26" ht="12.75" x14ac:dyDescent="0.2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9"/>
      <c r="Q227" s="39"/>
      <c r="R227" s="39"/>
      <c r="S227" s="39"/>
      <c r="T227" s="39"/>
      <c r="U227" s="38"/>
      <c r="V227" s="38"/>
      <c r="W227" s="38"/>
      <c r="X227" s="38"/>
      <c r="Y227" s="38"/>
      <c r="Z227" s="38"/>
    </row>
    <row r="228" spans="2:26" ht="12.75" x14ac:dyDescent="0.2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9"/>
      <c r="Q228" s="39"/>
      <c r="R228" s="39"/>
      <c r="S228" s="39"/>
      <c r="T228" s="39"/>
      <c r="U228" s="38"/>
      <c r="V228" s="38"/>
      <c r="W228" s="38"/>
      <c r="X228" s="38"/>
      <c r="Y228" s="38"/>
      <c r="Z228" s="38"/>
    </row>
    <row r="229" spans="2:26" ht="12.75" x14ac:dyDescent="0.2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9"/>
      <c r="Q229" s="39"/>
      <c r="R229" s="39"/>
      <c r="S229" s="39"/>
      <c r="T229" s="39"/>
      <c r="U229" s="38"/>
      <c r="V229" s="38"/>
      <c r="W229" s="38"/>
      <c r="X229" s="38"/>
      <c r="Y229" s="38"/>
      <c r="Z229" s="38"/>
    </row>
    <row r="230" spans="2:26" ht="12.75" x14ac:dyDescent="0.2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9"/>
      <c r="Q230" s="39"/>
      <c r="R230" s="39"/>
      <c r="S230" s="39"/>
      <c r="T230" s="39"/>
      <c r="U230" s="38"/>
      <c r="V230" s="38"/>
      <c r="W230" s="38"/>
      <c r="X230" s="38"/>
      <c r="Y230" s="38"/>
      <c r="Z230" s="38"/>
    </row>
    <row r="231" spans="2:26" ht="12.75" x14ac:dyDescent="0.2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9"/>
      <c r="Q231" s="39"/>
      <c r="R231" s="39"/>
      <c r="S231" s="39"/>
      <c r="T231" s="39"/>
      <c r="U231" s="38"/>
      <c r="V231" s="38"/>
      <c r="W231" s="38"/>
      <c r="X231" s="38"/>
      <c r="Y231" s="38"/>
      <c r="Z231" s="38"/>
    </row>
    <row r="232" spans="2:26" ht="12.75" x14ac:dyDescent="0.2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9"/>
      <c r="Q232" s="39"/>
      <c r="R232" s="39"/>
      <c r="S232" s="39"/>
      <c r="T232" s="39"/>
      <c r="U232" s="38"/>
      <c r="V232" s="38"/>
      <c r="W232" s="38"/>
      <c r="X232" s="38"/>
      <c r="Y232" s="38"/>
      <c r="Z232" s="38"/>
    </row>
    <row r="233" spans="2:26" ht="12.75" x14ac:dyDescent="0.2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9"/>
      <c r="Q233" s="39"/>
      <c r="R233" s="39"/>
      <c r="S233" s="39"/>
      <c r="T233" s="39"/>
      <c r="U233" s="38"/>
      <c r="V233" s="38"/>
      <c r="W233" s="38"/>
      <c r="X233" s="38"/>
      <c r="Y233" s="38"/>
      <c r="Z233" s="38"/>
    </row>
    <row r="234" spans="2:26" ht="12.75" x14ac:dyDescent="0.2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9"/>
      <c r="Q234" s="39"/>
      <c r="R234" s="39"/>
      <c r="S234" s="39"/>
      <c r="T234" s="39"/>
      <c r="U234" s="38"/>
      <c r="V234" s="38"/>
      <c r="W234" s="38"/>
      <c r="X234" s="38"/>
      <c r="Y234" s="38"/>
      <c r="Z234" s="38"/>
    </row>
    <row r="235" spans="2:26" ht="12.75" x14ac:dyDescent="0.2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9"/>
      <c r="Q235" s="39"/>
      <c r="R235" s="39"/>
      <c r="S235" s="39"/>
      <c r="T235" s="39"/>
      <c r="U235" s="38"/>
      <c r="V235" s="38"/>
      <c r="W235" s="38"/>
      <c r="X235" s="38"/>
      <c r="Y235" s="38"/>
      <c r="Z235" s="38"/>
    </row>
    <row r="236" spans="2:26" ht="12.75" x14ac:dyDescent="0.2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9"/>
      <c r="Q236" s="39"/>
      <c r="R236" s="39"/>
      <c r="S236" s="39"/>
      <c r="T236" s="39"/>
      <c r="U236" s="38"/>
      <c r="V236" s="38"/>
      <c r="W236" s="38"/>
      <c r="X236" s="38"/>
      <c r="Y236" s="38"/>
      <c r="Z236" s="38"/>
    </row>
    <row r="237" spans="2:26" ht="12.75" x14ac:dyDescent="0.2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9"/>
      <c r="Q237" s="39"/>
      <c r="R237" s="39"/>
      <c r="S237" s="39"/>
      <c r="T237" s="39"/>
      <c r="U237" s="38"/>
      <c r="V237" s="38"/>
      <c r="W237" s="38"/>
      <c r="X237" s="38"/>
      <c r="Y237" s="38"/>
      <c r="Z237" s="38"/>
    </row>
    <row r="238" spans="2:26" ht="12.75" x14ac:dyDescent="0.2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9"/>
      <c r="Q238" s="39"/>
      <c r="R238" s="39"/>
      <c r="S238" s="39"/>
      <c r="T238" s="39"/>
      <c r="U238" s="38"/>
      <c r="V238" s="38"/>
      <c r="W238" s="38"/>
      <c r="X238" s="38"/>
      <c r="Y238" s="38"/>
      <c r="Z238" s="38"/>
    </row>
    <row r="239" spans="2:26" ht="12.75" x14ac:dyDescent="0.2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9"/>
      <c r="Q239" s="39"/>
      <c r="R239" s="39"/>
      <c r="S239" s="39"/>
      <c r="T239" s="39"/>
      <c r="U239" s="38"/>
      <c r="V239" s="38"/>
      <c r="W239" s="38"/>
      <c r="X239" s="38"/>
      <c r="Y239" s="38"/>
      <c r="Z239" s="38"/>
    </row>
    <row r="240" spans="2:26" ht="12.75" x14ac:dyDescent="0.2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9"/>
      <c r="Q240" s="39"/>
      <c r="R240" s="39"/>
      <c r="S240" s="39"/>
      <c r="T240" s="39"/>
      <c r="U240" s="38"/>
      <c r="V240" s="38"/>
      <c r="W240" s="38"/>
      <c r="X240" s="38"/>
      <c r="Y240" s="38"/>
      <c r="Z240" s="38"/>
    </row>
    <row r="241" spans="2:26" ht="12.75" x14ac:dyDescent="0.2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9"/>
      <c r="Q241" s="39"/>
      <c r="R241" s="39"/>
      <c r="S241" s="39"/>
      <c r="T241" s="39"/>
      <c r="U241" s="38"/>
      <c r="V241" s="38"/>
      <c r="W241" s="38"/>
      <c r="X241" s="38"/>
      <c r="Y241" s="38"/>
      <c r="Z241" s="38"/>
    </row>
    <row r="242" spans="2:26" ht="12.75" x14ac:dyDescent="0.2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9"/>
      <c r="Q242" s="39"/>
      <c r="R242" s="39"/>
      <c r="S242" s="39"/>
      <c r="T242" s="39"/>
      <c r="U242" s="38"/>
      <c r="V242" s="38"/>
      <c r="W242" s="38"/>
      <c r="X242" s="38"/>
      <c r="Y242" s="38"/>
      <c r="Z242" s="38"/>
    </row>
    <row r="243" spans="2:26" ht="12.75" x14ac:dyDescent="0.2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9"/>
      <c r="Q243" s="39"/>
      <c r="R243" s="39"/>
      <c r="S243" s="39"/>
      <c r="T243" s="39"/>
      <c r="U243" s="38"/>
      <c r="V243" s="38"/>
      <c r="W243" s="38"/>
      <c r="X243" s="38"/>
      <c r="Y243" s="38"/>
      <c r="Z243" s="38"/>
    </row>
    <row r="244" spans="2:26" ht="12.75" x14ac:dyDescent="0.2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9"/>
      <c r="Q244" s="39"/>
      <c r="R244" s="39"/>
      <c r="S244" s="39"/>
      <c r="T244" s="39"/>
      <c r="U244" s="38"/>
      <c r="V244" s="38"/>
      <c r="W244" s="38"/>
      <c r="X244" s="38"/>
      <c r="Y244" s="38"/>
      <c r="Z244" s="38"/>
    </row>
    <row r="245" spans="2:26" ht="12.75" x14ac:dyDescent="0.2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9"/>
      <c r="Q245" s="39"/>
      <c r="R245" s="39"/>
      <c r="S245" s="39"/>
      <c r="T245" s="39"/>
      <c r="U245" s="38"/>
      <c r="V245" s="38"/>
      <c r="W245" s="38"/>
      <c r="X245" s="38"/>
      <c r="Y245" s="38"/>
      <c r="Z245" s="38"/>
    </row>
    <row r="246" spans="2:26" ht="12.75" x14ac:dyDescent="0.2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39"/>
      <c r="R246" s="39"/>
      <c r="S246" s="39"/>
      <c r="T246" s="39"/>
      <c r="U246" s="38"/>
      <c r="V246" s="38"/>
      <c r="W246" s="38"/>
      <c r="X246" s="38"/>
      <c r="Y246" s="38"/>
      <c r="Z246" s="38"/>
    </row>
    <row r="247" spans="2:26" ht="12.75" x14ac:dyDescent="0.2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9"/>
      <c r="Q247" s="39"/>
      <c r="R247" s="39"/>
      <c r="S247" s="39"/>
      <c r="T247" s="39"/>
      <c r="U247" s="38"/>
      <c r="V247" s="38"/>
      <c r="W247" s="38"/>
      <c r="X247" s="38"/>
      <c r="Y247" s="38"/>
      <c r="Z247" s="38"/>
    </row>
    <row r="248" spans="2:26" ht="12.75" x14ac:dyDescent="0.2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9"/>
      <c r="Q248" s="39"/>
      <c r="R248" s="39"/>
      <c r="S248" s="39"/>
      <c r="T248" s="39"/>
      <c r="U248" s="38"/>
      <c r="V248" s="38"/>
      <c r="W248" s="38"/>
      <c r="X248" s="38"/>
      <c r="Y248" s="38"/>
      <c r="Z248" s="38"/>
    </row>
    <row r="249" spans="2:26" ht="12.75" x14ac:dyDescent="0.2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9"/>
      <c r="Q249" s="39"/>
      <c r="R249" s="39"/>
      <c r="S249" s="39"/>
      <c r="T249" s="39"/>
      <c r="U249" s="38"/>
      <c r="V249" s="38"/>
      <c r="W249" s="38"/>
      <c r="X249" s="38"/>
      <c r="Y249" s="38"/>
      <c r="Z249" s="38"/>
    </row>
    <row r="250" spans="2:26" ht="12.75" x14ac:dyDescent="0.2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9"/>
      <c r="Q250" s="39"/>
      <c r="R250" s="39"/>
      <c r="S250" s="39"/>
      <c r="T250" s="39"/>
      <c r="U250" s="38"/>
      <c r="V250" s="38"/>
      <c r="W250" s="38"/>
      <c r="X250" s="38"/>
      <c r="Y250" s="38"/>
      <c r="Z250" s="38"/>
    </row>
    <row r="251" spans="2:26" ht="12.75" x14ac:dyDescent="0.2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9"/>
      <c r="Q251" s="39"/>
      <c r="R251" s="39"/>
      <c r="S251" s="39"/>
      <c r="T251" s="39"/>
      <c r="U251" s="38"/>
      <c r="V251" s="38"/>
      <c r="W251" s="38"/>
      <c r="X251" s="38"/>
      <c r="Y251" s="38"/>
      <c r="Z251" s="38"/>
    </row>
    <row r="252" spans="2:26" ht="12.75" x14ac:dyDescent="0.2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9"/>
      <c r="Q252" s="39"/>
      <c r="R252" s="39"/>
      <c r="S252" s="39"/>
      <c r="T252" s="39"/>
      <c r="U252" s="38"/>
      <c r="V252" s="38"/>
      <c r="W252" s="38"/>
      <c r="X252" s="38"/>
      <c r="Y252" s="38"/>
      <c r="Z252" s="38"/>
    </row>
    <row r="253" spans="2:26" ht="12.75" x14ac:dyDescent="0.2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9"/>
      <c r="Q253" s="39"/>
      <c r="R253" s="39"/>
      <c r="S253" s="39"/>
      <c r="T253" s="39"/>
      <c r="U253" s="38"/>
      <c r="V253" s="38"/>
      <c r="W253" s="38"/>
      <c r="X253" s="38"/>
      <c r="Y253" s="38"/>
      <c r="Z253" s="38"/>
    </row>
    <row r="254" spans="2:26" ht="12.75" x14ac:dyDescent="0.2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9"/>
      <c r="Q254" s="39"/>
      <c r="R254" s="39"/>
      <c r="S254" s="39"/>
      <c r="T254" s="39"/>
      <c r="U254" s="38"/>
      <c r="V254" s="38"/>
      <c r="W254" s="38"/>
      <c r="X254" s="38"/>
      <c r="Y254" s="38"/>
      <c r="Z254" s="38"/>
    </row>
    <row r="255" spans="2:26" ht="12.75" x14ac:dyDescent="0.2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9"/>
      <c r="Q255" s="39"/>
      <c r="R255" s="39"/>
      <c r="S255" s="39"/>
      <c r="T255" s="39"/>
      <c r="U255" s="38"/>
      <c r="V255" s="38"/>
      <c r="W255" s="38"/>
      <c r="X255" s="38"/>
      <c r="Y255" s="38"/>
      <c r="Z255" s="38"/>
    </row>
    <row r="256" spans="2:26" ht="12.75" x14ac:dyDescent="0.2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9"/>
      <c r="Q256" s="39"/>
      <c r="R256" s="39"/>
      <c r="S256" s="39"/>
      <c r="T256" s="39"/>
      <c r="U256" s="38"/>
      <c r="V256" s="38"/>
      <c r="W256" s="38"/>
      <c r="X256" s="38"/>
      <c r="Y256" s="38"/>
      <c r="Z256" s="38"/>
    </row>
    <row r="257" spans="2:26" ht="12.75" x14ac:dyDescent="0.2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9"/>
      <c r="Q257" s="39"/>
      <c r="R257" s="39"/>
      <c r="S257" s="39"/>
      <c r="T257" s="39"/>
      <c r="U257" s="38"/>
      <c r="V257" s="38"/>
      <c r="W257" s="38"/>
      <c r="X257" s="38"/>
      <c r="Y257" s="38"/>
      <c r="Z257" s="38"/>
    </row>
    <row r="258" spans="2:26" ht="12.75" x14ac:dyDescent="0.2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9"/>
      <c r="Q258" s="39"/>
      <c r="R258" s="39"/>
      <c r="S258" s="39"/>
      <c r="T258" s="39"/>
      <c r="U258" s="38"/>
      <c r="V258" s="38"/>
      <c r="W258" s="38"/>
      <c r="X258" s="38"/>
      <c r="Y258" s="38"/>
      <c r="Z258" s="38"/>
    </row>
    <row r="259" spans="2:26" ht="12.75" x14ac:dyDescent="0.2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9"/>
      <c r="Q259" s="39"/>
      <c r="R259" s="39"/>
      <c r="S259" s="39"/>
      <c r="T259" s="39"/>
      <c r="U259" s="38"/>
      <c r="V259" s="38"/>
      <c r="W259" s="38"/>
      <c r="X259" s="38"/>
      <c r="Y259" s="38"/>
      <c r="Z259" s="38"/>
    </row>
    <row r="260" spans="2:26" ht="12.75" x14ac:dyDescent="0.2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9"/>
      <c r="Q260" s="39"/>
      <c r="R260" s="39"/>
      <c r="S260" s="39"/>
      <c r="T260" s="39"/>
      <c r="U260" s="38"/>
      <c r="V260" s="38"/>
      <c r="W260" s="38"/>
      <c r="X260" s="38"/>
      <c r="Y260" s="38"/>
      <c r="Z260" s="38"/>
    </row>
    <row r="261" spans="2:26" ht="12.75" x14ac:dyDescent="0.2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9"/>
      <c r="Q261" s="39"/>
      <c r="R261" s="39"/>
      <c r="S261" s="39"/>
      <c r="T261" s="39"/>
      <c r="U261" s="38"/>
      <c r="V261" s="38"/>
      <c r="W261" s="38"/>
      <c r="X261" s="38"/>
      <c r="Y261" s="38"/>
      <c r="Z261" s="38"/>
    </row>
    <row r="262" spans="2:26" ht="12.75" x14ac:dyDescent="0.2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9"/>
      <c r="Q262" s="39"/>
      <c r="R262" s="39"/>
      <c r="S262" s="39"/>
      <c r="T262" s="39"/>
      <c r="U262" s="38"/>
      <c r="V262" s="38"/>
      <c r="W262" s="38"/>
      <c r="X262" s="38"/>
      <c r="Y262" s="38"/>
      <c r="Z262" s="38"/>
    </row>
    <row r="263" spans="2:26" ht="12.75" x14ac:dyDescent="0.2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9"/>
      <c r="Q263" s="39"/>
      <c r="R263" s="39"/>
      <c r="S263" s="39"/>
      <c r="T263" s="39"/>
      <c r="U263" s="38"/>
      <c r="V263" s="38"/>
      <c r="W263" s="38"/>
      <c r="X263" s="38"/>
      <c r="Y263" s="38"/>
      <c r="Z263" s="38"/>
    </row>
    <row r="264" spans="2:26" ht="12.75" x14ac:dyDescent="0.2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9"/>
      <c r="Q264" s="39"/>
      <c r="R264" s="39"/>
      <c r="S264" s="39"/>
      <c r="T264" s="39"/>
      <c r="U264" s="38"/>
      <c r="V264" s="38"/>
      <c r="W264" s="38"/>
      <c r="X264" s="38"/>
      <c r="Y264" s="38"/>
      <c r="Z264" s="38"/>
    </row>
    <row r="265" spans="2:26" ht="12.75" x14ac:dyDescent="0.2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9"/>
      <c r="Q265" s="39"/>
      <c r="R265" s="39"/>
      <c r="S265" s="39"/>
      <c r="T265" s="39"/>
      <c r="U265" s="38"/>
      <c r="V265" s="38"/>
      <c r="W265" s="38"/>
      <c r="X265" s="38"/>
      <c r="Y265" s="38"/>
      <c r="Z265" s="38"/>
    </row>
    <row r="266" spans="2:26" ht="12.75" x14ac:dyDescent="0.2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9"/>
      <c r="Q266" s="39"/>
      <c r="R266" s="39"/>
      <c r="S266" s="39"/>
      <c r="T266" s="39"/>
      <c r="U266" s="38"/>
      <c r="V266" s="38"/>
      <c r="W266" s="38"/>
      <c r="X266" s="38"/>
      <c r="Y266" s="38"/>
      <c r="Z266" s="38"/>
    </row>
    <row r="267" spans="2:26" ht="12.75" x14ac:dyDescent="0.2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9"/>
      <c r="Q267" s="39"/>
      <c r="R267" s="39"/>
      <c r="S267" s="39"/>
      <c r="T267" s="39"/>
      <c r="U267" s="38"/>
      <c r="V267" s="38"/>
      <c r="W267" s="38"/>
      <c r="X267" s="38"/>
      <c r="Y267" s="38"/>
      <c r="Z267" s="38"/>
    </row>
    <row r="268" spans="2:26" ht="12.75" x14ac:dyDescent="0.2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9"/>
      <c r="Q268" s="39"/>
      <c r="R268" s="39"/>
      <c r="S268" s="39"/>
      <c r="T268" s="39"/>
      <c r="U268" s="38"/>
      <c r="V268" s="38"/>
      <c r="W268" s="38"/>
      <c r="X268" s="38"/>
      <c r="Y268" s="38"/>
      <c r="Z268" s="38"/>
    </row>
    <row r="269" spans="2:26" ht="12.75" x14ac:dyDescent="0.2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9"/>
      <c r="Q269" s="39"/>
      <c r="R269" s="39"/>
      <c r="S269" s="39"/>
      <c r="T269" s="39"/>
      <c r="U269" s="38"/>
      <c r="V269" s="38"/>
      <c r="W269" s="38"/>
      <c r="X269" s="38"/>
      <c r="Y269" s="38"/>
      <c r="Z269" s="38"/>
    </row>
    <row r="270" spans="2:26" ht="12.75" x14ac:dyDescent="0.2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9"/>
      <c r="Q270" s="39"/>
      <c r="R270" s="39"/>
      <c r="S270" s="39"/>
      <c r="T270" s="39"/>
      <c r="U270" s="38"/>
      <c r="V270" s="38"/>
      <c r="W270" s="38"/>
      <c r="X270" s="38"/>
      <c r="Y270" s="38"/>
      <c r="Z270" s="38"/>
    </row>
    <row r="271" spans="2:26" ht="12.75" x14ac:dyDescent="0.2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9"/>
      <c r="Q271" s="39"/>
      <c r="R271" s="39"/>
      <c r="S271" s="39"/>
      <c r="T271" s="39"/>
      <c r="U271" s="38"/>
      <c r="V271" s="38"/>
      <c r="W271" s="38"/>
      <c r="X271" s="38"/>
      <c r="Y271" s="38"/>
      <c r="Z271" s="38"/>
    </row>
    <row r="272" spans="2:26" ht="12.75" x14ac:dyDescent="0.2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9"/>
      <c r="Q272" s="39"/>
      <c r="R272" s="39"/>
      <c r="S272" s="39"/>
      <c r="T272" s="39"/>
      <c r="U272" s="38"/>
      <c r="V272" s="38"/>
      <c r="W272" s="38"/>
      <c r="X272" s="38"/>
      <c r="Y272" s="38"/>
      <c r="Z272" s="38"/>
    </row>
    <row r="273" spans="2:26" ht="12.75" x14ac:dyDescent="0.2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9"/>
      <c r="Q273" s="39"/>
      <c r="R273" s="39"/>
      <c r="S273" s="39"/>
      <c r="T273" s="39"/>
      <c r="U273" s="38"/>
      <c r="V273" s="38"/>
      <c r="W273" s="38"/>
      <c r="X273" s="38"/>
      <c r="Y273" s="38"/>
      <c r="Z273" s="38"/>
    </row>
    <row r="274" spans="2:26" ht="12.75" x14ac:dyDescent="0.2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9"/>
      <c r="Q274" s="39"/>
      <c r="R274" s="39"/>
      <c r="S274" s="39"/>
      <c r="T274" s="39"/>
      <c r="U274" s="38"/>
      <c r="V274" s="38"/>
      <c r="W274" s="38"/>
      <c r="X274" s="38"/>
      <c r="Y274" s="38"/>
      <c r="Z274" s="38"/>
    </row>
    <row r="275" spans="2:26" ht="12.75" x14ac:dyDescent="0.2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9"/>
      <c r="Q275" s="39"/>
      <c r="R275" s="39"/>
      <c r="S275" s="39"/>
      <c r="T275" s="39"/>
      <c r="U275" s="38"/>
      <c r="V275" s="38"/>
      <c r="W275" s="38"/>
      <c r="X275" s="38"/>
      <c r="Y275" s="38"/>
      <c r="Z275" s="38"/>
    </row>
    <row r="276" spans="2:26" ht="12.75" x14ac:dyDescent="0.2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9"/>
      <c r="Q276" s="39"/>
      <c r="R276" s="39"/>
      <c r="S276" s="39"/>
      <c r="T276" s="39"/>
      <c r="U276" s="38"/>
      <c r="V276" s="38"/>
      <c r="W276" s="38"/>
      <c r="X276" s="38"/>
      <c r="Y276" s="38"/>
      <c r="Z276" s="38"/>
    </row>
    <row r="277" spans="2:26" ht="12.75" x14ac:dyDescent="0.2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9"/>
      <c r="Q277" s="39"/>
      <c r="R277" s="39"/>
      <c r="S277" s="39"/>
      <c r="T277" s="39"/>
      <c r="U277" s="38"/>
      <c r="V277" s="38"/>
      <c r="W277" s="38"/>
      <c r="X277" s="38"/>
      <c r="Y277" s="38"/>
      <c r="Z277" s="38"/>
    </row>
    <row r="278" spans="2:26" ht="12.75" x14ac:dyDescent="0.2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9"/>
      <c r="Q278" s="39"/>
      <c r="R278" s="39"/>
      <c r="S278" s="39"/>
      <c r="T278" s="39"/>
      <c r="U278" s="38"/>
      <c r="V278" s="38"/>
      <c r="W278" s="38"/>
      <c r="X278" s="38"/>
      <c r="Y278" s="38"/>
      <c r="Z278" s="38"/>
    </row>
    <row r="279" spans="2:26" ht="12.75" x14ac:dyDescent="0.2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9"/>
      <c r="Q279" s="39"/>
      <c r="R279" s="39"/>
      <c r="S279" s="39"/>
      <c r="T279" s="39"/>
      <c r="U279" s="38"/>
      <c r="V279" s="38"/>
      <c r="W279" s="38"/>
      <c r="X279" s="38"/>
      <c r="Y279" s="38"/>
      <c r="Z279" s="38"/>
    </row>
    <row r="280" spans="2:26" ht="12.75" x14ac:dyDescent="0.2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9"/>
      <c r="Q280" s="39"/>
      <c r="R280" s="39"/>
      <c r="S280" s="39"/>
      <c r="T280" s="39"/>
      <c r="U280" s="38"/>
      <c r="V280" s="38"/>
      <c r="W280" s="38"/>
      <c r="X280" s="38"/>
      <c r="Y280" s="38"/>
      <c r="Z280" s="38"/>
    </row>
    <row r="281" spans="2:26" ht="12.75" x14ac:dyDescent="0.2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9"/>
      <c r="Q281" s="39"/>
      <c r="R281" s="39"/>
      <c r="S281" s="39"/>
      <c r="T281" s="39"/>
      <c r="U281" s="38"/>
      <c r="V281" s="38"/>
      <c r="W281" s="38"/>
      <c r="X281" s="38"/>
      <c r="Y281" s="38"/>
      <c r="Z281" s="38"/>
    </row>
    <row r="282" spans="2:26" ht="12.75" x14ac:dyDescent="0.2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9"/>
      <c r="Q282" s="39"/>
      <c r="R282" s="39"/>
      <c r="S282" s="39"/>
      <c r="T282" s="39"/>
      <c r="U282" s="38"/>
      <c r="V282" s="38"/>
      <c r="W282" s="38"/>
      <c r="X282" s="38"/>
      <c r="Y282" s="38"/>
      <c r="Z282" s="38"/>
    </row>
    <row r="283" spans="2:26" ht="12.75" x14ac:dyDescent="0.2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9"/>
      <c r="Q283" s="39"/>
      <c r="R283" s="39"/>
      <c r="S283" s="39"/>
      <c r="T283" s="39"/>
      <c r="U283" s="38"/>
      <c r="V283" s="38"/>
      <c r="W283" s="38"/>
      <c r="X283" s="38"/>
      <c r="Y283" s="38"/>
      <c r="Z283" s="38"/>
    </row>
    <row r="284" spans="2:26" ht="12.75" x14ac:dyDescent="0.2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9"/>
      <c r="Q284" s="39"/>
      <c r="R284" s="39"/>
      <c r="S284" s="39"/>
      <c r="T284" s="39"/>
      <c r="U284" s="38"/>
      <c r="V284" s="38"/>
      <c r="W284" s="38"/>
      <c r="X284" s="38"/>
      <c r="Y284" s="38"/>
      <c r="Z284" s="38"/>
    </row>
    <row r="285" spans="2:26" ht="12.75" x14ac:dyDescent="0.2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9"/>
      <c r="Q285" s="39"/>
      <c r="R285" s="39"/>
      <c r="S285" s="39"/>
      <c r="T285" s="39"/>
      <c r="U285" s="38"/>
      <c r="V285" s="38"/>
      <c r="W285" s="38"/>
      <c r="X285" s="38"/>
      <c r="Y285" s="38"/>
      <c r="Z285" s="38"/>
    </row>
    <row r="286" spans="2:26" ht="12.75" x14ac:dyDescent="0.2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9"/>
      <c r="Q286" s="39"/>
      <c r="R286" s="39"/>
      <c r="S286" s="39"/>
      <c r="T286" s="39"/>
      <c r="U286" s="38"/>
      <c r="V286" s="38"/>
      <c r="W286" s="38"/>
      <c r="X286" s="38"/>
      <c r="Y286" s="38"/>
      <c r="Z286" s="38"/>
    </row>
    <row r="287" spans="2:26" ht="12.75" x14ac:dyDescent="0.2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9"/>
      <c r="Q287" s="39"/>
      <c r="R287" s="39"/>
      <c r="S287" s="39"/>
      <c r="T287" s="39"/>
      <c r="U287" s="38"/>
      <c r="V287" s="38"/>
      <c r="W287" s="38"/>
      <c r="X287" s="38"/>
      <c r="Y287" s="38"/>
      <c r="Z287" s="38"/>
    </row>
    <row r="288" spans="2:26" ht="12.75" x14ac:dyDescent="0.2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9"/>
      <c r="Q288" s="39"/>
      <c r="R288" s="39"/>
      <c r="S288" s="39"/>
      <c r="T288" s="39"/>
      <c r="U288" s="38"/>
      <c r="V288" s="38"/>
      <c r="W288" s="38"/>
      <c r="X288" s="38"/>
      <c r="Y288" s="38"/>
      <c r="Z288" s="38"/>
    </row>
    <row r="289" spans="2:26" ht="12.75" x14ac:dyDescent="0.2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9"/>
      <c r="Q289" s="39"/>
      <c r="R289" s="39"/>
      <c r="S289" s="39"/>
      <c r="T289" s="39"/>
      <c r="U289" s="38"/>
      <c r="V289" s="38"/>
      <c r="W289" s="38"/>
      <c r="X289" s="38"/>
      <c r="Y289" s="38"/>
      <c r="Z289" s="38"/>
    </row>
    <row r="290" spans="2:26" ht="12.75" x14ac:dyDescent="0.2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9"/>
      <c r="Q290" s="39"/>
      <c r="R290" s="39"/>
      <c r="S290" s="39"/>
      <c r="T290" s="39"/>
      <c r="U290" s="38"/>
      <c r="V290" s="38"/>
      <c r="W290" s="38"/>
      <c r="X290" s="38"/>
      <c r="Y290" s="38"/>
      <c r="Z290" s="38"/>
    </row>
    <row r="291" spans="2:26" ht="12.75" x14ac:dyDescent="0.2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9"/>
      <c r="Q291" s="39"/>
      <c r="R291" s="39"/>
      <c r="S291" s="39"/>
      <c r="T291" s="39"/>
      <c r="U291" s="38"/>
      <c r="V291" s="38"/>
      <c r="W291" s="38"/>
      <c r="X291" s="38"/>
      <c r="Y291" s="38"/>
      <c r="Z291" s="38"/>
    </row>
    <row r="292" spans="2:26" ht="12.75" x14ac:dyDescent="0.2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9"/>
      <c r="Q292" s="39"/>
      <c r="R292" s="39"/>
      <c r="S292" s="39"/>
      <c r="T292" s="39"/>
      <c r="U292" s="38"/>
      <c r="V292" s="38"/>
      <c r="W292" s="38"/>
      <c r="X292" s="38"/>
      <c r="Y292" s="38"/>
      <c r="Z292" s="38"/>
    </row>
    <row r="293" spans="2:26" ht="12.75" x14ac:dyDescent="0.2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9"/>
      <c r="Q293" s="39"/>
      <c r="R293" s="39"/>
      <c r="S293" s="39"/>
      <c r="T293" s="39"/>
      <c r="U293" s="38"/>
      <c r="V293" s="38"/>
      <c r="W293" s="38"/>
      <c r="X293" s="38"/>
      <c r="Y293" s="38"/>
      <c r="Z293" s="38"/>
    </row>
    <row r="294" spans="2:26" ht="12.75" x14ac:dyDescent="0.2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9"/>
      <c r="Q294" s="39"/>
      <c r="R294" s="39"/>
      <c r="S294" s="39"/>
      <c r="T294" s="39"/>
      <c r="U294" s="38"/>
      <c r="V294" s="38"/>
      <c r="W294" s="38"/>
      <c r="X294" s="38"/>
      <c r="Y294" s="38"/>
      <c r="Z294" s="38"/>
    </row>
    <row r="295" spans="2:26" ht="12.75" x14ac:dyDescent="0.2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9"/>
      <c r="Q295" s="39"/>
      <c r="R295" s="39"/>
      <c r="S295" s="39"/>
      <c r="T295" s="39"/>
      <c r="U295" s="38"/>
      <c r="V295" s="38"/>
      <c r="W295" s="38"/>
      <c r="X295" s="38"/>
      <c r="Y295" s="38"/>
      <c r="Z295" s="38"/>
    </row>
    <row r="296" spans="2:26" ht="12.75" x14ac:dyDescent="0.2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9"/>
      <c r="Q296" s="39"/>
      <c r="R296" s="39"/>
      <c r="S296" s="39"/>
      <c r="T296" s="39"/>
      <c r="U296" s="38"/>
      <c r="V296" s="38"/>
      <c r="W296" s="38"/>
      <c r="X296" s="38"/>
      <c r="Y296" s="38"/>
      <c r="Z296" s="38"/>
    </row>
    <row r="297" spans="2:26" ht="12.75" x14ac:dyDescent="0.2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9"/>
      <c r="Q297" s="39"/>
      <c r="R297" s="39"/>
      <c r="S297" s="39"/>
      <c r="T297" s="39"/>
      <c r="U297" s="38"/>
      <c r="V297" s="38"/>
      <c r="W297" s="38"/>
      <c r="X297" s="38"/>
      <c r="Y297" s="38"/>
      <c r="Z297" s="38"/>
    </row>
    <row r="298" spans="2:26" ht="12.75" x14ac:dyDescent="0.2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9"/>
      <c r="Q298" s="39"/>
      <c r="R298" s="39"/>
      <c r="S298" s="39"/>
      <c r="T298" s="39"/>
      <c r="U298" s="38"/>
      <c r="V298" s="38"/>
      <c r="W298" s="38"/>
      <c r="X298" s="38"/>
      <c r="Y298" s="38"/>
      <c r="Z298" s="38"/>
    </row>
    <row r="299" spans="2:26" ht="12.75" x14ac:dyDescent="0.2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9"/>
      <c r="Q299" s="39"/>
      <c r="R299" s="39"/>
      <c r="S299" s="39"/>
      <c r="T299" s="39"/>
      <c r="U299" s="38"/>
      <c r="V299" s="38"/>
      <c r="W299" s="38"/>
      <c r="X299" s="38"/>
      <c r="Y299" s="38"/>
      <c r="Z299" s="38"/>
    </row>
    <row r="300" spans="2:26" ht="12.75" x14ac:dyDescent="0.2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9"/>
      <c r="Q300" s="39"/>
      <c r="R300" s="39"/>
      <c r="S300" s="39"/>
      <c r="T300" s="39"/>
      <c r="U300" s="38"/>
      <c r="V300" s="38"/>
      <c r="W300" s="38"/>
      <c r="X300" s="38"/>
      <c r="Y300" s="38"/>
      <c r="Z300" s="38"/>
    </row>
    <row r="301" spans="2:26" ht="12.75" x14ac:dyDescent="0.2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9"/>
      <c r="Q301" s="39"/>
      <c r="R301" s="39"/>
      <c r="S301" s="39"/>
      <c r="T301" s="39"/>
      <c r="U301" s="38"/>
      <c r="V301" s="38"/>
      <c r="W301" s="38"/>
      <c r="X301" s="38"/>
      <c r="Y301" s="38"/>
      <c r="Z301" s="38"/>
    </row>
    <row r="302" spans="2:26" ht="12.75" x14ac:dyDescent="0.2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9"/>
      <c r="Q302" s="39"/>
      <c r="R302" s="39"/>
      <c r="S302" s="39"/>
      <c r="T302" s="39"/>
      <c r="U302" s="38"/>
      <c r="V302" s="38"/>
      <c r="W302" s="38"/>
      <c r="X302" s="38"/>
      <c r="Y302" s="38"/>
      <c r="Z302" s="38"/>
    </row>
    <row r="303" spans="2:26" ht="12.75" x14ac:dyDescent="0.2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9"/>
      <c r="Q303" s="39"/>
      <c r="R303" s="39"/>
      <c r="S303" s="39"/>
      <c r="T303" s="39"/>
      <c r="U303" s="38"/>
      <c r="V303" s="38"/>
      <c r="W303" s="38"/>
      <c r="X303" s="38"/>
      <c r="Y303" s="38"/>
      <c r="Z303" s="38"/>
    </row>
    <row r="304" spans="2:26" ht="12.75" x14ac:dyDescent="0.2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9"/>
      <c r="Q304" s="39"/>
      <c r="R304" s="39"/>
      <c r="S304" s="39"/>
      <c r="T304" s="39"/>
      <c r="U304" s="38"/>
      <c r="V304" s="38"/>
      <c r="W304" s="38"/>
      <c r="X304" s="38"/>
      <c r="Y304" s="38"/>
      <c r="Z304" s="38"/>
    </row>
    <row r="305" spans="2:26" ht="12.75" x14ac:dyDescent="0.2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9"/>
      <c r="Q305" s="39"/>
      <c r="R305" s="39"/>
      <c r="S305" s="39"/>
      <c r="T305" s="39"/>
      <c r="U305" s="38"/>
      <c r="V305" s="38"/>
      <c r="W305" s="38"/>
      <c r="X305" s="38"/>
      <c r="Y305" s="38"/>
      <c r="Z305" s="38"/>
    </row>
    <row r="306" spans="2:26" ht="12.75" x14ac:dyDescent="0.2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9"/>
      <c r="Q306" s="39"/>
      <c r="R306" s="39"/>
      <c r="S306" s="39"/>
      <c r="T306" s="39"/>
      <c r="U306" s="38"/>
      <c r="V306" s="38"/>
      <c r="W306" s="38"/>
      <c r="X306" s="38"/>
      <c r="Y306" s="38"/>
      <c r="Z306" s="38"/>
    </row>
    <row r="307" spans="2:26" ht="12.75" x14ac:dyDescent="0.2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9"/>
      <c r="Q307" s="39"/>
      <c r="R307" s="39"/>
      <c r="S307" s="39"/>
      <c r="T307" s="39"/>
      <c r="U307" s="38"/>
      <c r="V307" s="38"/>
      <c r="W307" s="38"/>
      <c r="X307" s="38"/>
      <c r="Y307" s="38"/>
      <c r="Z307" s="38"/>
    </row>
    <row r="308" spans="2:26" ht="12.75" x14ac:dyDescent="0.2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9"/>
      <c r="Q308" s="39"/>
      <c r="R308" s="39"/>
      <c r="S308" s="39"/>
      <c r="T308" s="39"/>
      <c r="U308" s="38"/>
      <c r="V308" s="38"/>
      <c r="W308" s="38"/>
      <c r="X308" s="38"/>
      <c r="Y308" s="38"/>
      <c r="Z308" s="38"/>
    </row>
    <row r="309" spans="2:26" ht="12.75" x14ac:dyDescent="0.2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9"/>
      <c r="Q309" s="39"/>
      <c r="R309" s="39"/>
      <c r="S309" s="39"/>
      <c r="T309" s="39"/>
      <c r="U309" s="38"/>
      <c r="V309" s="38"/>
      <c r="W309" s="38"/>
      <c r="X309" s="38"/>
      <c r="Y309" s="38"/>
      <c r="Z309" s="38"/>
    </row>
    <row r="310" spans="2:26" ht="12.75" x14ac:dyDescent="0.2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9"/>
      <c r="Q310" s="39"/>
      <c r="R310" s="39"/>
      <c r="S310" s="39"/>
      <c r="T310" s="39"/>
      <c r="U310" s="38"/>
      <c r="V310" s="38"/>
      <c r="W310" s="38"/>
      <c r="X310" s="38"/>
      <c r="Y310" s="38"/>
      <c r="Z310" s="38"/>
    </row>
    <row r="311" spans="2:26" ht="12.75" x14ac:dyDescent="0.2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9"/>
      <c r="Q311" s="39"/>
      <c r="R311" s="39"/>
      <c r="S311" s="39"/>
      <c r="T311" s="39"/>
      <c r="U311" s="38"/>
      <c r="V311" s="38"/>
      <c r="W311" s="38"/>
      <c r="X311" s="38"/>
      <c r="Y311" s="38"/>
      <c r="Z311" s="38"/>
    </row>
    <row r="312" spans="2:26" ht="12.75" x14ac:dyDescent="0.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9"/>
      <c r="Q312" s="39"/>
      <c r="R312" s="39"/>
      <c r="S312" s="39"/>
      <c r="T312" s="39"/>
      <c r="U312" s="38"/>
      <c r="V312" s="38"/>
      <c r="W312" s="38"/>
      <c r="X312" s="38"/>
      <c r="Y312" s="38"/>
      <c r="Z312" s="38"/>
    </row>
    <row r="313" spans="2:26" ht="12.75" x14ac:dyDescent="0.2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9"/>
      <c r="Q313" s="39"/>
      <c r="R313" s="39"/>
      <c r="S313" s="39"/>
      <c r="T313" s="39"/>
      <c r="U313" s="38"/>
      <c r="V313" s="38"/>
      <c r="W313" s="38"/>
      <c r="X313" s="38"/>
      <c r="Y313" s="38"/>
      <c r="Z313" s="38"/>
    </row>
    <row r="314" spans="2:26" ht="12.75" x14ac:dyDescent="0.2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9"/>
      <c r="Q314" s="39"/>
      <c r="R314" s="39"/>
      <c r="S314" s="39"/>
      <c r="T314" s="39"/>
      <c r="U314" s="38"/>
      <c r="V314" s="38"/>
      <c r="W314" s="38"/>
      <c r="X314" s="38"/>
      <c r="Y314" s="38"/>
      <c r="Z314" s="38"/>
    </row>
    <row r="315" spans="2:26" ht="12.75" x14ac:dyDescent="0.2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9"/>
      <c r="Q315" s="39"/>
      <c r="R315" s="39"/>
      <c r="S315" s="39"/>
      <c r="T315" s="39"/>
      <c r="U315" s="38"/>
      <c r="V315" s="38"/>
      <c r="W315" s="38"/>
      <c r="X315" s="38"/>
      <c r="Y315" s="38"/>
      <c r="Z315" s="38"/>
    </row>
    <row r="316" spans="2:26" ht="12.75" x14ac:dyDescent="0.2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9"/>
      <c r="Q316" s="39"/>
      <c r="R316" s="39"/>
      <c r="S316" s="39"/>
      <c r="T316" s="39"/>
      <c r="U316" s="38"/>
      <c r="V316" s="38"/>
      <c r="W316" s="38"/>
      <c r="X316" s="38"/>
      <c r="Y316" s="38"/>
      <c r="Z316" s="38"/>
    </row>
    <row r="317" spans="2:26" ht="12.75" x14ac:dyDescent="0.2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9"/>
      <c r="Q317" s="39"/>
      <c r="R317" s="39"/>
      <c r="S317" s="39"/>
      <c r="T317" s="39"/>
      <c r="U317" s="38"/>
      <c r="V317" s="38"/>
      <c r="W317" s="38"/>
      <c r="X317" s="38"/>
      <c r="Y317" s="38"/>
      <c r="Z317" s="38"/>
    </row>
    <row r="318" spans="2:26" ht="12.75" x14ac:dyDescent="0.2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9"/>
      <c r="Q318" s="39"/>
      <c r="R318" s="39"/>
      <c r="S318" s="39"/>
      <c r="T318" s="39"/>
      <c r="U318" s="38"/>
      <c r="V318" s="38"/>
      <c r="W318" s="38"/>
      <c r="X318" s="38"/>
      <c r="Y318" s="38"/>
      <c r="Z318" s="38"/>
    </row>
    <row r="319" spans="2:26" ht="12.75" x14ac:dyDescent="0.2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9"/>
      <c r="Q319" s="39"/>
      <c r="R319" s="39"/>
      <c r="S319" s="39"/>
      <c r="T319" s="39"/>
      <c r="U319" s="38"/>
      <c r="V319" s="38"/>
      <c r="W319" s="38"/>
      <c r="X319" s="38"/>
      <c r="Y319" s="38"/>
      <c r="Z319" s="38"/>
    </row>
    <row r="320" spans="2:26" ht="12.75" x14ac:dyDescent="0.2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9"/>
      <c r="Q320" s="39"/>
      <c r="R320" s="39"/>
      <c r="S320" s="39"/>
      <c r="T320" s="39"/>
      <c r="U320" s="38"/>
      <c r="V320" s="38"/>
      <c r="W320" s="38"/>
      <c r="X320" s="38"/>
      <c r="Y320" s="38"/>
      <c r="Z320" s="38"/>
    </row>
    <row r="321" spans="2:26" ht="12.75" x14ac:dyDescent="0.2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9"/>
      <c r="Q321" s="39"/>
      <c r="R321" s="39"/>
      <c r="S321" s="39"/>
      <c r="T321" s="39"/>
      <c r="U321" s="38"/>
      <c r="V321" s="38"/>
      <c r="W321" s="38"/>
      <c r="X321" s="38"/>
      <c r="Y321" s="38"/>
      <c r="Z321" s="38"/>
    </row>
    <row r="322" spans="2:26" ht="12.75" x14ac:dyDescent="0.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9"/>
      <c r="Q322" s="39"/>
      <c r="R322" s="39"/>
      <c r="S322" s="39"/>
      <c r="T322" s="39"/>
      <c r="U322" s="38"/>
      <c r="V322" s="38"/>
      <c r="W322" s="38"/>
      <c r="X322" s="38"/>
      <c r="Y322" s="38"/>
      <c r="Z322" s="38"/>
    </row>
    <row r="323" spans="2:26" ht="12.75" x14ac:dyDescent="0.2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9"/>
      <c r="Q323" s="39"/>
      <c r="R323" s="39"/>
      <c r="S323" s="39"/>
      <c r="T323" s="39"/>
      <c r="U323" s="38"/>
      <c r="V323" s="38"/>
      <c r="W323" s="38"/>
      <c r="X323" s="38"/>
      <c r="Y323" s="38"/>
      <c r="Z323" s="38"/>
    </row>
    <row r="324" spans="2:26" ht="12.75" x14ac:dyDescent="0.2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9"/>
      <c r="Q324" s="39"/>
      <c r="R324" s="39"/>
      <c r="S324" s="39"/>
      <c r="T324" s="39"/>
      <c r="U324" s="38"/>
      <c r="V324" s="38"/>
      <c r="W324" s="38"/>
      <c r="X324" s="38"/>
      <c r="Y324" s="38"/>
      <c r="Z324" s="38"/>
    </row>
    <row r="325" spans="2:26" ht="12.75" x14ac:dyDescent="0.2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9"/>
      <c r="Q325" s="39"/>
      <c r="R325" s="39"/>
      <c r="S325" s="39"/>
      <c r="T325" s="39"/>
      <c r="U325" s="38"/>
      <c r="V325" s="38"/>
      <c r="W325" s="38"/>
      <c r="X325" s="38"/>
      <c r="Y325" s="38"/>
      <c r="Z325" s="38"/>
    </row>
    <row r="326" spans="2:26" ht="12.75" x14ac:dyDescent="0.2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9"/>
      <c r="Q326" s="39"/>
      <c r="R326" s="39"/>
      <c r="S326" s="39"/>
      <c r="T326" s="39"/>
      <c r="U326" s="38"/>
      <c r="V326" s="38"/>
      <c r="W326" s="38"/>
      <c r="X326" s="38"/>
      <c r="Y326" s="38"/>
      <c r="Z326" s="38"/>
    </row>
    <row r="327" spans="2:26" ht="12.75" x14ac:dyDescent="0.2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9"/>
      <c r="Q327" s="39"/>
      <c r="R327" s="39"/>
      <c r="S327" s="39"/>
      <c r="T327" s="39"/>
      <c r="U327" s="38"/>
      <c r="V327" s="38"/>
      <c r="W327" s="38"/>
      <c r="X327" s="38"/>
      <c r="Y327" s="38"/>
      <c r="Z327" s="38"/>
    </row>
    <row r="328" spans="2:26" ht="12.75" x14ac:dyDescent="0.2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9"/>
      <c r="Q328" s="39"/>
      <c r="R328" s="39"/>
      <c r="S328" s="39"/>
      <c r="T328" s="39"/>
      <c r="U328" s="38"/>
      <c r="V328" s="38"/>
      <c r="W328" s="38"/>
      <c r="X328" s="38"/>
      <c r="Y328" s="38"/>
      <c r="Z328" s="38"/>
    </row>
    <row r="329" spans="2:26" ht="12.75" x14ac:dyDescent="0.2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9"/>
      <c r="Q329" s="39"/>
      <c r="R329" s="39"/>
      <c r="S329" s="39"/>
      <c r="T329" s="39"/>
      <c r="U329" s="38"/>
      <c r="V329" s="38"/>
      <c r="W329" s="38"/>
      <c r="X329" s="38"/>
      <c r="Y329" s="38"/>
      <c r="Z329" s="38"/>
    </row>
    <row r="330" spans="2:26" ht="12.75" x14ac:dyDescent="0.2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9"/>
      <c r="Q330" s="39"/>
      <c r="R330" s="39"/>
      <c r="S330" s="39"/>
      <c r="T330" s="39"/>
      <c r="U330" s="38"/>
      <c r="V330" s="38"/>
      <c r="W330" s="38"/>
      <c r="X330" s="38"/>
      <c r="Y330" s="38"/>
      <c r="Z330" s="38"/>
    </row>
    <row r="331" spans="2:26" ht="12.75" x14ac:dyDescent="0.2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9"/>
      <c r="Q331" s="39"/>
      <c r="R331" s="39"/>
      <c r="S331" s="39"/>
      <c r="T331" s="39"/>
      <c r="U331" s="38"/>
      <c r="V331" s="38"/>
      <c r="W331" s="38"/>
      <c r="X331" s="38"/>
      <c r="Y331" s="38"/>
      <c r="Z331" s="38"/>
    </row>
    <row r="332" spans="2:26" ht="12.75" x14ac:dyDescent="0.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9"/>
      <c r="Q332" s="39"/>
      <c r="R332" s="39"/>
      <c r="S332" s="39"/>
      <c r="T332" s="39"/>
      <c r="U332" s="38"/>
      <c r="V332" s="38"/>
      <c r="W332" s="38"/>
      <c r="X332" s="38"/>
      <c r="Y332" s="38"/>
      <c r="Z332" s="38"/>
    </row>
    <row r="333" spans="2:26" ht="12.75" x14ac:dyDescent="0.2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9"/>
      <c r="Q333" s="39"/>
      <c r="R333" s="39"/>
      <c r="S333" s="39"/>
      <c r="T333" s="39"/>
      <c r="U333" s="38"/>
      <c r="V333" s="38"/>
      <c r="W333" s="38"/>
      <c r="X333" s="38"/>
      <c r="Y333" s="38"/>
      <c r="Z333" s="38"/>
    </row>
    <row r="334" spans="2:26" ht="12.75" x14ac:dyDescent="0.2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9"/>
      <c r="Q334" s="39"/>
      <c r="R334" s="39"/>
      <c r="S334" s="39"/>
      <c r="T334" s="39"/>
      <c r="U334" s="38"/>
      <c r="V334" s="38"/>
      <c r="W334" s="38"/>
      <c r="X334" s="38"/>
      <c r="Y334" s="38"/>
      <c r="Z334" s="38"/>
    </row>
    <row r="335" spans="2:26" ht="12.75" x14ac:dyDescent="0.2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9"/>
      <c r="Q335" s="39"/>
      <c r="R335" s="39"/>
      <c r="S335" s="39"/>
      <c r="T335" s="39"/>
      <c r="U335" s="38"/>
      <c r="V335" s="38"/>
      <c r="W335" s="38"/>
      <c r="X335" s="38"/>
      <c r="Y335" s="38"/>
      <c r="Z335" s="38"/>
    </row>
    <row r="336" spans="2:26" ht="12.75" x14ac:dyDescent="0.2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9"/>
      <c r="Q336" s="39"/>
      <c r="R336" s="39"/>
      <c r="S336" s="39"/>
      <c r="T336" s="39"/>
      <c r="U336" s="38"/>
      <c r="V336" s="38"/>
      <c r="W336" s="38"/>
      <c r="X336" s="38"/>
      <c r="Y336" s="38"/>
      <c r="Z336" s="38"/>
    </row>
    <row r="337" spans="2:26" ht="12.75" x14ac:dyDescent="0.2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9"/>
      <c r="Q337" s="39"/>
      <c r="R337" s="39"/>
      <c r="S337" s="39"/>
      <c r="T337" s="39"/>
      <c r="U337" s="38"/>
      <c r="V337" s="38"/>
      <c r="W337" s="38"/>
      <c r="X337" s="38"/>
      <c r="Y337" s="38"/>
      <c r="Z337" s="38"/>
    </row>
    <row r="338" spans="2:26" ht="12.75" x14ac:dyDescent="0.2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9"/>
      <c r="Q338" s="39"/>
      <c r="R338" s="39"/>
      <c r="S338" s="39"/>
      <c r="T338" s="39"/>
      <c r="U338" s="38"/>
      <c r="V338" s="38"/>
      <c r="W338" s="38"/>
      <c r="X338" s="38"/>
      <c r="Y338" s="38"/>
      <c r="Z338" s="38"/>
    </row>
    <row r="339" spans="2:26" ht="12.75" x14ac:dyDescent="0.2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9"/>
      <c r="Q339" s="39"/>
      <c r="R339" s="39"/>
      <c r="S339" s="39"/>
      <c r="T339" s="39"/>
      <c r="U339" s="38"/>
      <c r="V339" s="38"/>
      <c r="W339" s="38"/>
      <c r="X339" s="38"/>
      <c r="Y339" s="38"/>
      <c r="Z339" s="38"/>
    </row>
    <row r="340" spans="2:26" ht="12.75" x14ac:dyDescent="0.2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9"/>
      <c r="Q340" s="39"/>
      <c r="R340" s="39"/>
      <c r="S340" s="39"/>
      <c r="T340" s="39"/>
      <c r="U340" s="38"/>
      <c r="V340" s="38"/>
      <c r="W340" s="38"/>
      <c r="X340" s="38"/>
      <c r="Y340" s="38"/>
      <c r="Z340" s="38"/>
    </row>
    <row r="341" spans="2:26" ht="12.75" x14ac:dyDescent="0.2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9"/>
      <c r="Q341" s="39"/>
      <c r="R341" s="39"/>
      <c r="S341" s="39"/>
      <c r="T341" s="39"/>
      <c r="U341" s="38"/>
      <c r="V341" s="38"/>
      <c r="W341" s="38"/>
      <c r="X341" s="38"/>
      <c r="Y341" s="38"/>
      <c r="Z341" s="38"/>
    </row>
    <row r="342" spans="2:26" ht="12.75" x14ac:dyDescent="0.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9"/>
      <c r="Q342" s="39"/>
      <c r="R342" s="39"/>
      <c r="S342" s="39"/>
      <c r="T342" s="39"/>
      <c r="U342" s="38"/>
      <c r="V342" s="38"/>
      <c r="W342" s="38"/>
      <c r="X342" s="38"/>
      <c r="Y342" s="38"/>
      <c r="Z342" s="38"/>
    </row>
    <row r="343" spans="2:26" ht="12.75" x14ac:dyDescent="0.2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9"/>
      <c r="Q343" s="39"/>
      <c r="R343" s="39"/>
      <c r="S343" s="39"/>
      <c r="T343" s="39"/>
      <c r="U343" s="38"/>
      <c r="V343" s="38"/>
      <c r="W343" s="38"/>
      <c r="X343" s="38"/>
      <c r="Y343" s="38"/>
      <c r="Z343" s="38"/>
    </row>
    <row r="344" spans="2:26" ht="12.75" x14ac:dyDescent="0.2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9"/>
      <c r="Q344" s="39"/>
      <c r="R344" s="39"/>
      <c r="S344" s="39"/>
      <c r="T344" s="39"/>
      <c r="U344" s="38"/>
      <c r="V344" s="38"/>
      <c r="W344" s="38"/>
      <c r="X344" s="38"/>
      <c r="Y344" s="38"/>
      <c r="Z344" s="38"/>
    </row>
    <row r="345" spans="2:26" ht="12.75" x14ac:dyDescent="0.2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9"/>
      <c r="Q345" s="39"/>
      <c r="R345" s="39"/>
      <c r="S345" s="39"/>
      <c r="T345" s="39"/>
      <c r="U345" s="38"/>
      <c r="V345" s="38"/>
      <c r="W345" s="38"/>
      <c r="X345" s="38"/>
      <c r="Y345" s="38"/>
      <c r="Z345" s="38"/>
    </row>
    <row r="346" spans="2:26" ht="12.75" x14ac:dyDescent="0.2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9"/>
      <c r="Q346" s="39"/>
      <c r="R346" s="39"/>
      <c r="S346" s="39"/>
      <c r="T346" s="39"/>
      <c r="U346" s="38"/>
      <c r="V346" s="38"/>
      <c r="W346" s="38"/>
      <c r="X346" s="38"/>
      <c r="Y346" s="38"/>
      <c r="Z346" s="38"/>
    </row>
    <row r="347" spans="2:26" ht="12.75" x14ac:dyDescent="0.2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9"/>
      <c r="Q347" s="39"/>
      <c r="R347" s="39"/>
      <c r="S347" s="39"/>
      <c r="T347" s="39"/>
      <c r="U347" s="38"/>
      <c r="V347" s="38"/>
      <c r="W347" s="38"/>
      <c r="X347" s="38"/>
      <c r="Y347" s="38"/>
      <c r="Z347" s="38"/>
    </row>
    <row r="348" spans="2:26" ht="12.75" x14ac:dyDescent="0.2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9"/>
      <c r="Q348" s="39"/>
      <c r="R348" s="39"/>
      <c r="S348" s="39"/>
      <c r="T348" s="39"/>
      <c r="U348" s="38"/>
      <c r="V348" s="38"/>
      <c r="W348" s="38"/>
      <c r="X348" s="38"/>
      <c r="Y348" s="38"/>
      <c r="Z348" s="38"/>
    </row>
    <row r="349" spans="2:26" ht="12.75" x14ac:dyDescent="0.2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9"/>
      <c r="Q349" s="39"/>
      <c r="R349" s="39"/>
      <c r="S349" s="39"/>
      <c r="T349" s="39"/>
      <c r="U349" s="38"/>
      <c r="V349" s="38"/>
      <c r="W349" s="38"/>
      <c r="X349" s="38"/>
      <c r="Y349" s="38"/>
      <c r="Z349" s="38"/>
    </row>
    <row r="350" spans="2:26" ht="12.75" x14ac:dyDescent="0.2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9"/>
      <c r="Q350" s="39"/>
      <c r="R350" s="39"/>
      <c r="S350" s="39"/>
      <c r="T350" s="39"/>
      <c r="U350" s="38"/>
      <c r="V350" s="38"/>
      <c r="W350" s="38"/>
      <c r="X350" s="38"/>
      <c r="Y350" s="38"/>
      <c r="Z350" s="38"/>
    </row>
    <row r="351" spans="2:26" ht="12.75" x14ac:dyDescent="0.2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9"/>
      <c r="Q351" s="39"/>
      <c r="R351" s="39"/>
      <c r="S351" s="39"/>
      <c r="T351" s="39"/>
      <c r="U351" s="38"/>
      <c r="V351" s="38"/>
      <c r="W351" s="38"/>
      <c r="X351" s="38"/>
      <c r="Y351" s="38"/>
      <c r="Z351" s="38"/>
    </row>
    <row r="352" spans="2:26" ht="12.75" x14ac:dyDescent="0.2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9"/>
      <c r="Q352" s="39"/>
      <c r="R352" s="39"/>
      <c r="S352" s="39"/>
      <c r="T352" s="39"/>
      <c r="U352" s="38"/>
      <c r="V352" s="38"/>
      <c r="W352" s="38"/>
      <c r="X352" s="38"/>
      <c r="Y352" s="38"/>
      <c r="Z352" s="38"/>
    </row>
    <row r="353" spans="2:26" ht="12.75" x14ac:dyDescent="0.2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9"/>
      <c r="Q353" s="39"/>
      <c r="R353" s="39"/>
      <c r="S353" s="39"/>
      <c r="T353" s="39"/>
      <c r="U353" s="38"/>
      <c r="V353" s="38"/>
      <c r="W353" s="38"/>
      <c r="X353" s="38"/>
      <c r="Y353" s="38"/>
      <c r="Z353" s="38"/>
    </row>
    <row r="354" spans="2:26" ht="12.75" x14ac:dyDescent="0.2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9"/>
      <c r="Q354" s="39"/>
      <c r="R354" s="39"/>
      <c r="S354" s="39"/>
      <c r="T354" s="39"/>
      <c r="U354" s="38"/>
      <c r="V354" s="38"/>
      <c r="W354" s="38"/>
      <c r="X354" s="38"/>
      <c r="Y354" s="38"/>
      <c r="Z354" s="38"/>
    </row>
    <row r="355" spans="2:26" ht="12.75" x14ac:dyDescent="0.2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9"/>
      <c r="Q355" s="39"/>
      <c r="R355" s="39"/>
      <c r="S355" s="39"/>
      <c r="T355" s="39"/>
      <c r="U355" s="38"/>
      <c r="V355" s="38"/>
      <c r="W355" s="38"/>
      <c r="X355" s="38"/>
      <c r="Y355" s="38"/>
      <c r="Z355" s="38"/>
    </row>
    <row r="356" spans="2:26" ht="12.75" x14ac:dyDescent="0.2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9"/>
      <c r="Q356" s="39"/>
      <c r="R356" s="39"/>
      <c r="S356" s="39"/>
      <c r="T356" s="39"/>
      <c r="U356" s="38"/>
      <c r="V356" s="38"/>
      <c r="W356" s="38"/>
      <c r="X356" s="38"/>
      <c r="Y356" s="38"/>
      <c r="Z356" s="38"/>
    </row>
    <row r="357" spans="2:26" ht="12.75" x14ac:dyDescent="0.2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9"/>
      <c r="Q357" s="39"/>
      <c r="R357" s="39"/>
      <c r="S357" s="39"/>
      <c r="T357" s="39"/>
      <c r="U357" s="38"/>
      <c r="V357" s="38"/>
      <c r="W357" s="38"/>
      <c r="X357" s="38"/>
      <c r="Y357" s="38"/>
      <c r="Z357" s="38"/>
    </row>
    <row r="358" spans="2:26" ht="12.75" x14ac:dyDescent="0.2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9"/>
      <c r="Q358" s="39"/>
      <c r="R358" s="39"/>
      <c r="S358" s="39"/>
      <c r="T358" s="39"/>
      <c r="U358" s="38"/>
      <c r="V358" s="38"/>
      <c r="W358" s="38"/>
      <c r="X358" s="38"/>
      <c r="Y358" s="38"/>
      <c r="Z358" s="38"/>
    </row>
    <row r="359" spans="2:26" ht="12.75" x14ac:dyDescent="0.2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9"/>
      <c r="Q359" s="39"/>
      <c r="R359" s="39"/>
      <c r="S359" s="39"/>
      <c r="T359" s="39"/>
      <c r="U359" s="38"/>
      <c r="V359" s="38"/>
      <c r="W359" s="38"/>
      <c r="X359" s="38"/>
      <c r="Y359" s="38"/>
      <c r="Z359" s="38"/>
    </row>
    <row r="360" spans="2:26" ht="12.75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9"/>
      <c r="Q360" s="39"/>
      <c r="R360" s="39"/>
      <c r="S360" s="39"/>
      <c r="T360" s="39"/>
      <c r="U360" s="38"/>
      <c r="V360" s="38"/>
      <c r="W360" s="38"/>
      <c r="X360" s="38"/>
      <c r="Y360" s="38"/>
      <c r="Z360" s="38"/>
    </row>
    <row r="361" spans="2:26" ht="12.75" x14ac:dyDescent="0.2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9"/>
      <c r="Q361" s="39"/>
      <c r="R361" s="39"/>
      <c r="S361" s="39"/>
      <c r="T361" s="39"/>
      <c r="U361" s="38"/>
      <c r="V361" s="38"/>
      <c r="W361" s="38"/>
      <c r="X361" s="38"/>
      <c r="Y361" s="38"/>
      <c r="Z361" s="38"/>
    </row>
    <row r="362" spans="2:26" ht="12.75" x14ac:dyDescent="0.2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9"/>
      <c r="Q362" s="39"/>
      <c r="R362" s="39"/>
      <c r="S362" s="39"/>
      <c r="T362" s="39"/>
      <c r="U362" s="38"/>
      <c r="V362" s="38"/>
      <c r="W362" s="38"/>
      <c r="X362" s="38"/>
      <c r="Y362" s="38"/>
      <c r="Z362" s="38"/>
    </row>
    <row r="363" spans="2:26" ht="12.75" x14ac:dyDescent="0.2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9"/>
      <c r="Q363" s="39"/>
      <c r="R363" s="39"/>
      <c r="S363" s="39"/>
      <c r="T363" s="39"/>
      <c r="U363" s="38"/>
      <c r="V363" s="38"/>
      <c r="W363" s="38"/>
      <c r="X363" s="38"/>
      <c r="Y363" s="38"/>
      <c r="Z363" s="38"/>
    </row>
    <row r="364" spans="2:26" ht="12.75" x14ac:dyDescent="0.2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9"/>
      <c r="Q364" s="39"/>
      <c r="R364" s="39"/>
      <c r="S364" s="39"/>
      <c r="T364" s="39"/>
      <c r="U364" s="38"/>
      <c r="V364" s="38"/>
      <c r="W364" s="38"/>
      <c r="X364" s="38"/>
      <c r="Y364" s="38"/>
      <c r="Z364" s="38"/>
    </row>
    <row r="365" spans="2:26" ht="12.75" x14ac:dyDescent="0.2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9"/>
      <c r="Q365" s="39"/>
      <c r="R365" s="39"/>
      <c r="S365" s="39"/>
      <c r="T365" s="39"/>
      <c r="U365" s="38"/>
      <c r="V365" s="38"/>
      <c r="W365" s="38"/>
      <c r="X365" s="38"/>
      <c r="Y365" s="38"/>
      <c r="Z365" s="38"/>
    </row>
    <row r="366" spans="2:26" ht="12.75" x14ac:dyDescent="0.2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9"/>
      <c r="Q366" s="39"/>
      <c r="R366" s="39"/>
      <c r="S366" s="39"/>
      <c r="T366" s="39"/>
      <c r="U366" s="38"/>
      <c r="V366" s="38"/>
      <c r="W366" s="38"/>
      <c r="X366" s="38"/>
      <c r="Y366" s="38"/>
      <c r="Z366" s="38"/>
    </row>
    <row r="367" spans="2:26" ht="12.75" x14ac:dyDescent="0.2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9"/>
      <c r="Q367" s="39"/>
      <c r="R367" s="39"/>
      <c r="S367" s="39"/>
      <c r="T367" s="39"/>
      <c r="U367" s="38"/>
      <c r="V367" s="38"/>
      <c r="W367" s="38"/>
      <c r="X367" s="38"/>
      <c r="Y367" s="38"/>
      <c r="Z367" s="38"/>
    </row>
    <row r="368" spans="2:26" ht="12.75" x14ac:dyDescent="0.2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9"/>
      <c r="Q368" s="39"/>
      <c r="R368" s="39"/>
      <c r="S368" s="39"/>
      <c r="T368" s="39"/>
      <c r="U368" s="38"/>
      <c r="V368" s="38"/>
      <c r="W368" s="38"/>
      <c r="X368" s="38"/>
      <c r="Y368" s="38"/>
      <c r="Z368" s="38"/>
    </row>
    <row r="369" spans="2:26" ht="12.75" x14ac:dyDescent="0.2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9"/>
      <c r="Q369" s="39"/>
      <c r="R369" s="39"/>
      <c r="S369" s="39"/>
      <c r="T369" s="39"/>
      <c r="U369" s="38"/>
      <c r="V369" s="38"/>
      <c r="W369" s="38"/>
      <c r="X369" s="38"/>
      <c r="Y369" s="38"/>
      <c r="Z369" s="38"/>
    </row>
    <row r="370" spans="2:26" ht="12.75" x14ac:dyDescent="0.2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9"/>
      <c r="Q370" s="39"/>
      <c r="R370" s="39"/>
      <c r="S370" s="39"/>
      <c r="T370" s="39"/>
      <c r="U370" s="38"/>
      <c r="V370" s="38"/>
      <c r="W370" s="38"/>
      <c r="X370" s="38"/>
      <c r="Y370" s="38"/>
      <c r="Z370" s="38"/>
    </row>
    <row r="371" spans="2:26" ht="12.75" x14ac:dyDescent="0.2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9"/>
      <c r="Q371" s="39"/>
      <c r="R371" s="39"/>
      <c r="S371" s="39"/>
      <c r="T371" s="39"/>
      <c r="U371" s="38"/>
      <c r="V371" s="38"/>
      <c r="W371" s="38"/>
      <c r="X371" s="38"/>
      <c r="Y371" s="38"/>
      <c r="Z371" s="38"/>
    </row>
    <row r="372" spans="2:26" ht="12.75" x14ac:dyDescent="0.2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9"/>
      <c r="Q372" s="39"/>
      <c r="R372" s="39"/>
      <c r="S372" s="39"/>
      <c r="T372" s="39"/>
      <c r="U372" s="38"/>
      <c r="V372" s="38"/>
      <c r="W372" s="38"/>
      <c r="X372" s="38"/>
      <c r="Y372" s="38"/>
      <c r="Z372" s="38"/>
    </row>
    <row r="373" spans="2:26" ht="12.75" x14ac:dyDescent="0.2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9"/>
      <c r="Q373" s="39"/>
      <c r="R373" s="39"/>
      <c r="S373" s="39"/>
      <c r="T373" s="39"/>
      <c r="U373" s="38"/>
      <c r="V373" s="38"/>
      <c r="W373" s="38"/>
      <c r="X373" s="38"/>
      <c r="Y373" s="38"/>
      <c r="Z373" s="38"/>
    </row>
    <row r="374" spans="2:26" ht="12.75" x14ac:dyDescent="0.2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9"/>
      <c r="Q374" s="39"/>
      <c r="R374" s="39"/>
      <c r="S374" s="39"/>
      <c r="T374" s="39"/>
      <c r="U374" s="38"/>
      <c r="V374" s="38"/>
      <c r="W374" s="38"/>
      <c r="X374" s="38"/>
      <c r="Y374" s="38"/>
      <c r="Z374" s="38"/>
    </row>
    <row r="375" spans="2:26" ht="12.75" x14ac:dyDescent="0.2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9"/>
      <c r="Q375" s="39"/>
      <c r="R375" s="39"/>
      <c r="S375" s="39"/>
      <c r="T375" s="39"/>
      <c r="U375" s="38"/>
      <c r="V375" s="38"/>
      <c r="W375" s="38"/>
      <c r="X375" s="38"/>
      <c r="Y375" s="38"/>
      <c r="Z375" s="38"/>
    </row>
    <row r="376" spans="2:26" ht="12.75" x14ac:dyDescent="0.2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9"/>
      <c r="Q376" s="39"/>
      <c r="R376" s="39"/>
      <c r="S376" s="39"/>
      <c r="T376" s="39"/>
      <c r="U376" s="38"/>
      <c r="V376" s="38"/>
      <c r="W376" s="38"/>
      <c r="X376" s="38"/>
      <c r="Y376" s="38"/>
      <c r="Z376" s="38"/>
    </row>
    <row r="377" spans="2:26" ht="12.75" x14ac:dyDescent="0.2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9"/>
      <c r="Q377" s="39"/>
      <c r="R377" s="39"/>
      <c r="S377" s="39"/>
      <c r="T377" s="39"/>
      <c r="U377" s="38"/>
      <c r="V377" s="38"/>
      <c r="W377" s="38"/>
      <c r="X377" s="38"/>
      <c r="Y377" s="38"/>
      <c r="Z377" s="38"/>
    </row>
    <row r="378" spans="2:26" ht="12.75" x14ac:dyDescent="0.2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9"/>
      <c r="Q378" s="39"/>
      <c r="R378" s="39"/>
      <c r="S378" s="39"/>
      <c r="T378" s="39"/>
      <c r="U378" s="38"/>
      <c r="V378" s="38"/>
      <c r="W378" s="38"/>
      <c r="X378" s="38"/>
      <c r="Y378" s="38"/>
      <c r="Z378" s="38"/>
    </row>
    <row r="379" spans="2:26" ht="12.75" x14ac:dyDescent="0.2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9"/>
      <c r="Q379" s="39"/>
      <c r="R379" s="39"/>
      <c r="S379" s="39"/>
      <c r="T379" s="39"/>
      <c r="U379" s="38"/>
      <c r="V379" s="38"/>
      <c r="W379" s="38"/>
      <c r="X379" s="38"/>
      <c r="Y379" s="38"/>
      <c r="Z379" s="38"/>
    </row>
    <row r="380" spans="2:26" ht="12.75" x14ac:dyDescent="0.2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9"/>
      <c r="Q380" s="39"/>
      <c r="R380" s="39"/>
      <c r="S380" s="39"/>
      <c r="T380" s="39"/>
      <c r="U380" s="38"/>
      <c r="V380" s="38"/>
      <c r="W380" s="38"/>
      <c r="X380" s="38"/>
      <c r="Y380" s="38"/>
      <c r="Z380" s="38"/>
    </row>
    <row r="381" spans="2:26" ht="12.75" x14ac:dyDescent="0.2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9"/>
      <c r="Q381" s="39"/>
      <c r="R381" s="39"/>
      <c r="S381" s="39"/>
      <c r="T381" s="39"/>
      <c r="U381" s="38"/>
      <c r="V381" s="38"/>
      <c r="W381" s="38"/>
      <c r="X381" s="38"/>
      <c r="Y381" s="38"/>
      <c r="Z381" s="38"/>
    </row>
    <row r="382" spans="2:26" ht="12.75" x14ac:dyDescent="0.2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9"/>
      <c r="Q382" s="39"/>
      <c r="R382" s="39"/>
      <c r="S382" s="39"/>
      <c r="T382" s="39"/>
      <c r="U382" s="38"/>
      <c r="V382" s="38"/>
      <c r="W382" s="38"/>
      <c r="X382" s="38"/>
      <c r="Y382" s="38"/>
      <c r="Z382" s="38"/>
    </row>
    <row r="383" spans="2:26" ht="12.75" x14ac:dyDescent="0.2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9"/>
      <c r="Q383" s="39"/>
      <c r="R383" s="39"/>
      <c r="S383" s="39"/>
      <c r="T383" s="39"/>
      <c r="U383" s="38"/>
      <c r="V383" s="38"/>
      <c r="W383" s="38"/>
      <c r="X383" s="38"/>
      <c r="Y383" s="38"/>
      <c r="Z383" s="38"/>
    </row>
    <row r="384" spans="2:26" ht="12.75" x14ac:dyDescent="0.2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9"/>
      <c r="Q384" s="39"/>
      <c r="R384" s="39"/>
      <c r="S384" s="39"/>
      <c r="T384" s="39"/>
      <c r="U384" s="38"/>
      <c r="V384" s="38"/>
      <c r="W384" s="38"/>
      <c r="X384" s="38"/>
      <c r="Y384" s="38"/>
      <c r="Z384" s="38"/>
    </row>
    <row r="385" spans="2:26" ht="12.75" x14ac:dyDescent="0.2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9"/>
      <c r="Q385" s="39"/>
      <c r="R385" s="39"/>
      <c r="S385" s="39"/>
      <c r="T385" s="39"/>
      <c r="U385" s="38"/>
      <c r="V385" s="38"/>
      <c r="W385" s="38"/>
      <c r="X385" s="38"/>
      <c r="Y385" s="38"/>
      <c r="Z385" s="38"/>
    </row>
    <row r="386" spans="2:26" ht="12.75" x14ac:dyDescent="0.2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9"/>
      <c r="Q386" s="39"/>
      <c r="R386" s="39"/>
      <c r="S386" s="39"/>
      <c r="T386" s="39"/>
      <c r="U386" s="38"/>
      <c r="V386" s="38"/>
      <c r="W386" s="38"/>
      <c r="X386" s="38"/>
      <c r="Y386" s="38"/>
      <c r="Z386" s="38"/>
    </row>
    <row r="387" spans="2:26" ht="12.75" x14ac:dyDescent="0.2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9"/>
      <c r="Q387" s="39"/>
      <c r="R387" s="39"/>
      <c r="S387" s="39"/>
      <c r="T387" s="39"/>
      <c r="U387" s="38"/>
      <c r="V387" s="38"/>
      <c r="W387" s="38"/>
      <c r="X387" s="38"/>
      <c r="Y387" s="38"/>
      <c r="Z387" s="38"/>
    </row>
    <row r="388" spans="2:26" ht="12.75" x14ac:dyDescent="0.2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9"/>
      <c r="Q388" s="39"/>
      <c r="R388" s="39"/>
      <c r="S388" s="39"/>
      <c r="T388" s="39"/>
      <c r="U388" s="38"/>
      <c r="V388" s="38"/>
      <c r="W388" s="38"/>
      <c r="X388" s="38"/>
      <c r="Y388" s="38"/>
      <c r="Z388" s="38"/>
    </row>
    <row r="389" spans="2:26" ht="12.75" x14ac:dyDescent="0.2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9"/>
      <c r="Q389" s="39"/>
      <c r="R389" s="39"/>
      <c r="S389" s="39"/>
      <c r="T389" s="39"/>
      <c r="U389" s="38"/>
      <c r="V389" s="38"/>
      <c r="W389" s="38"/>
      <c r="X389" s="38"/>
      <c r="Y389" s="38"/>
      <c r="Z389" s="38"/>
    </row>
    <row r="390" spans="2:26" ht="12.75" x14ac:dyDescent="0.2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9"/>
      <c r="Q390" s="39"/>
      <c r="R390" s="39"/>
      <c r="S390" s="39"/>
      <c r="T390" s="39"/>
      <c r="U390" s="38"/>
      <c r="V390" s="38"/>
      <c r="W390" s="38"/>
      <c r="X390" s="38"/>
      <c r="Y390" s="38"/>
      <c r="Z390" s="38"/>
    </row>
    <row r="391" spans="2:26" ht="12.75" x14ac:dyDescent="0.2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9"/>
      <c r="Q391" s="39"/>
      <c r="R391" s="39"/>
      <c r="S391" s="39"/>
      <c r="T391" s="39"/>
      <c r="U391" s="38"/>
      <c r="V391" s="38"/>
      <c r="W391" s="38"/>
      <c r="X391" s="38"/>
      <c r="Y391" s="38"/>
      <c r="Z391" s="38"/>
    </row>
    <row r="392" spans="2:26" ht="12.75" x14ac:dyDescent="0.2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9"/>
      <c r="Q392" s="39"/>
      <c r="R392" s="39"/>
      <c r="S392" s="39"/>
      <c r="T392" s="39"/>
      <c r="U392" s="38"/>
      <c r="V392" s="38"/>
      <c r="W392" s="38"/>
      <c r="X392" s="38"/>
      <c r="Y392" s="38"/>
      <c r="Z392" s="38"/>
    </row>
    <row r="393" spans="2:26" ht="12.75" x14ac:dyDescent="0.2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9"/>
      <c r="Q393" s="39"/>
      <c r="R393" s="39"/>
      <c r="S393" s="39"/>
      <c r="T393" s="39"/>
      <c r="U393" s="38"/>
      <c r="V393" s="38"/>
      <c r="W393" s="38"/>
      <c r="X393" s="38"/>
      <c r="Y393" s="38"/>
      <c r="Z393" s="38"/>
    </row>
    <row r="394" spans="2:26" ht="12.75" x14ac:dyDescent="0.2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9"/>
      <c r="Q394" s="39"/>
      <c r="R394" s="39"/>
      <c r="S394" s="39"/>
      <c r="T394" s="39"/>
      <c r="U394" s="38"/>
      <c r="V394" s="38"/>
      <c r="W394" s="38"/>
      <c r="X394" s="38"/>
      <c r="Y394" s="38"/>
      <c r="Z394" s="38"/>
    </row>
    <row r="395" spans="2:26" ht="12.75" x14ac:dyDescent="0.2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9"/>
      <c r="Q395" s="39"/>
      <c r="R395" s="39"/>
      <c r="S395" s="39"/>
      <c r="T395" s="39"/>
      <c r="U395" s="38"/>
      <c r="V395" s="38"/>
      <c r="W395" s="38"/>
      <c r="X395" s="38"/>
      <c r="Y395" s="38"/>
      <c r="Z395" s="38"/>
    </row>
    <row r="396" spans="2:26" ht="12.75" x14ac:dyDescent="0.2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9"/>
      <c r="Q396" s="39"/>
      <c r="R396" s="39"/>
      <c r="S396" s="39"/>
      <c r="T396" s="39"/>
      <c r="U396" s="38"/>
      <c r="V396" s="38"/>
      <c r="W396" s="38"/>
      <c r="X396" s="38"/>
      <c r="Y396" s="38"/>
      <c r="Z396" s="38"/>
    </row>
    <row r="397" spans="2:26" ht="12.75" x14ac:dyDescent="0.2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9"/>
      <c r="Q397" s="39"/>
      <c r="R397" s="39"/>
      <c r="S397" s="39"/>
      <c r="T397" s="39"/>
      <c r="U397" s="38"/>
      <c r="V397" s="38"/>
      <c r="W397" s="38"/>
      <c r="X397" s="38"/>
      <c r="Y397" s="38"/>
      <c r="Z397" s="38"/>
    </row>
    <row r="398" spans="2:26" ht="12.75" x14ac:dyDescent="0.2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9"/>
      <c r="Q398" s="39"/>
      <c r="R398" s="39"/>
      <c r="S398" s="39"/>
      <c r="T398" s="39"/>
      <c r="U398" s="38"/>
      <c r="V398" s="38"/>
      <c r="W398" s="38"/>
      <c r="X398" s="38"/>
      <c r="Y398" s="38"/>
      <c r="Z398" s="38"/>
    </row>
    <row r="399" spans="2:26" ht="12.75" x14ac:dyDescent="0.2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9"/>
      <c r="Q399" s="39"/>
      <c r="R399" s="39"/>
      <c r="S399" s="39"/>
      <c r="T399" s="39"/>
      <c r="U399" s="38"/>
      <c r="V399" s="38"/>
      <c r="W399" s="38"/>
      <c r="X399" s="38"/>
      <c r="Y399" s="38"/>
      <c r="Z399" s="38"/>
    </row>
    <row r="400" spans="2:26" ht="12.75" x14ac:dyDescent="0.2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9"/>
      <c r="Q400" s="39"/>
      <c r="R400" s="39"/>
      <c r="S400" s="39"/>
      <c r="T400" s="39"/>
      <c r="U400" s="38"/>
      <c r="V400" s="38"/>
      <c r="W400" s="38"/>
      <c r="X400" s="38"/>
      <c r="Y400" s="38"/>
      <c r="Z400" s="38"/>
    </row>
    <row r="401" spans="2:26" ht="12.75" x14ac:dyDescent="0.2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9"/>
      <c r="Q401" s="39"/>
      <c r="R401" s="39"/>
      <c r="S401" s="39"/>
      <c r="T401" s="39"/>
      <c r="U401" s="38"/>
      <c r="V401" s="38"/>
      <c r="W401" s="38"/>
      <c r="X401" s="38"/>
      <c r="Y401" s="38"/>
      <c r="Z401" s="38"/>
    </row>
    <row r="402" spans="2:26" ht="12.75" x14ac:dyDescent="0.2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9"/>
      <c r="Q402" s="39"/>
      <c r="R402" s="39"/>
      <c r="S402" s="39"/>
      <c r="T402" s="39"/>
      <c r="U402" s="38"/>
      <c r="V402" s="38"/>
      <c r="W402" s="38"/>
      <c r="X402" s="38"/>
      <c r="Y402" s="38"/>
      <c r="Z402" s="38"/>
    </row>
    <row r="403" spans="2:26" ht="12.75" x14ac:dyDescent="0.2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9"/>
      <c r="Q403" s="39"/>
      <c r="R403" s="39"/>
      <c r="S403" s="39"/>
      <c r="T403" s="39"/>
      <c r="U403" s="38"/>
      <c r="V403" s="38"/>
      <c r="W403" s="38"/>
      <c r="X403" s="38"/>
      <c r="Y403" s="38"/>
      <c r="Z403" s="38"/>
    </row>
    <row r="404" spans="2:26" ht="12.75" x14ac:dyDescent="0.2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9"/>
      <c r="Q404" s="39"/>
      <c r="R404" s="39"/>
      <c r="S404" s="39"/>
      <c r="T404" s="39"/>
      <c r="U404" s="38"/>
      <c r="V404" s="38"/>
      <c r="W404" s="38"/>
      <c r="X404" s="38"/>
      <c r="Y404" s="38"/>
      <c r="Z404" s="38"/>
    </row>
    <row r="405" spans="2:26" ht="12.75" x14ac:dyDescent="0.2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9"/>
      <c r="Q405" s="39"/>
      <c r="R405" s="39"/>
      <c r="S405" s="39"/>
      <c r="T405" s="39"/>
      <c r="U405" s="38"/>
      <c r="V405" s="38"/>
      <c r="W405" s="38"/>
      <c r="X405" s="38"/>
      <c r="Y405" s="38"/>
      <c r="Z405" s="38"/>
    </row>
    <row r="406" spans="2:26" ht="12.75" x14ac:dyDescent="0.2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9"/>
      <c r="Q406" s="39"/>
      <c r="R406" s="39"/>
      <c r="S406" s="39"/>
      <c r="T406" s="39"/>
      <c r="U406" s="38"/>
      <c r="V406" s="38"/>
      <c r="W406" s="38"/>
      <c r="X406" s="38"/>
      <c r="Y406" s="38"/>
      <c r="Z406" s="38"/>
    </row>
    <row r="407" spans="2:26" ht="12.75" x14ac:dyDescent="0.2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9"/>
      <c r="Q407" s="39"/>
      <c r="R407" s="39"/>
      <c r="S407" s="39"/>
      <c r="T407" s="39"/>
      <c r="U407" s="38"/>
      <c r="V407" s="38"/>
      <c r="W407" s="38"/>
      <c r="X407" s="38"/>
      <c r="Y407" s="38"/>
      <c r="Z407" s="38"/>
    </row>
    <row r="408" spans="2:26" ht="12.75" x14ac:dyDescent="0.2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9"/>
      <c r="Q408" s="39"/>
      <c r="R408" s="39"/>
      <c r="S408" s="39"/>
      <c r="T408" s="39"/>
      <c r="U408" s="38"/>
      <c r="V408" s="38"/>
      <c r="W408" s="38"/>
      <c r="X408" s="38"/>
      <c r="Y408" s="38"/>
      <c r="Z408" s="38"/>
    </row>
    <row r="409" spans="2:26" ht="12.75" x14ac:dyDescent="0.2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9"/>
      <c r="Q409" s="39"/>
      <c r="R409" s="39"/>
      <c r="S409" s="39"/>
      <c r="T409" s="39"/>
      <c r="U409" s="38"/>
      <c r="V409" s="38"/>
      <c r="W409" s="38"/>
      <c r="X409" s="38"/>
      <c r="Y409" s="38"/>
      <c r="Z409" s="38"/>
    </row>
    <row r="410" spans="2:26" ht="12.75" x14ac:dyDescent="0.2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9"/>
      <c r="Q410" s="39"/>
      <c r="R410" s="39"/>
      <c r="S410" s="39"/>
      <c r="T410" s="39"/>
      <c r="U410" s="38"/>
      <c r="V410" s="38"/>
      <c r="W410" s="38"/>
      <c r="X410" s="38"/>
      <c r="Y410" s="38"/>
      <c r="Z410" s="38"/>
    </row>
    <row r="411" spans="2:26" ht="12.75" x14ac:dyDescent="0.2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9"/>
      <c r="Q411" s="39"/>
      <c r="R411" s="39"/>
      <c r="S411" s="39"/>
      <c r="T411" s="39"/>
      <c r="U411" s="38"/>
      <c r="V411" s="38"/>
      <c r="W411" s="38"/>
      <c r="X411" s="38"/>
      <c r="Y411" s="38"/>
      <c r="Z411" s="38"/>
    </row>
    <row r="412" spans="2:26" ht="12.75" x14ac:dyDescent="0.2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9"/>
      <c r="Q412" s="39"/>
      <c r="R412" s="39"/>
      <c r="S412" s="39"/>
      <c r="T412" s="39"/>
      <c r="U412" s="38"/>
      <c r="V412" s="38"/>
      <c r="W412" s="38"/>
      <c r="X412" s="38"/>
      <c r="Y412" s="38"/>
      <c r="Z412" s="38"/>
    </row>
    <row r="413" spans="2:26" ht="12.75" x14ac:dyDescent="0.2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9"/>
      <c r="Q413" s="39"/>
      <c r="R413" s="39"/>
      <c r="S413" s="39"/>
      <c r="T413" s="39"/>
      <c r="U413" s="38"/>
      <c r="V413" s="38"/>
      <c r="W413" s="38"/>
      <c r="X413" s="38"/>
      <c r="Y413" s="38"/>
      <c r="Z413" s="38"/>
    </row>
    <row r="414" spans="2:26" ht="12.75" x14ac:dyDescent="0.2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9"/>
      <c r="Q414" s="39"/>
      <c r="R414" s="39"/>
      <c r="S414" s="39"/>
      <c r="T414" s="39"/>
      <c r="U414" s="38"/>
      <c r="V414" s="38"/>
      <c r="W414" s="38"/>
      <c r="X414" s="38"/>
      <c r="Y414" s="38"/>
      <c r="Z414" s="38"/>
    </row>
    <row r="415" spans="2:26" ht="12.75" x14ac:dyDescent="0.2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9"/>
      <c r="Q415" s="39"/>
      <c r="R415" s="39"/>
      <c r="S415" s="39"/>
      <c r="T415" s="39"/>
      <c r="U415" s="38"/>
      <c r="V415" s="38"/>
      <c r="W415" s="38"/>
      <c r="X415" s="38"/>
      <c r="Y415" s="38"/>
      <c r="Z415" s="38"/>
    </row>
    <row r="416" spans="2:26" ht="12.75" x14ac:dyDescent="0.2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9"/>
      <c r="Q416" s="39"/>
      <c r="R416" s="39"/>
      <c r="S416" s="39"/>
      <c r="T416" s="39"/>
      <c r="U416" s="38"/>
      <c r="V416" s="38"/>
      <c r="W416" s="38"/>
      <c r="X416" s="38"/>
      <c r="Y416" s="38"/>
      <c r="Z416" s="38"/>
    </row>
    <row r="417" spans="2:26" ht="12.75" x14ac:dyDescent="0.2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9"/>
      <c r="Q417" s="39"/>
      <c r="R417" s="39"/>
      <c r="S417" s="39"/>
      <c r="T417" s="39"/>
      <c r="U417" s="38"/>
      <c r="V417" s="38"/>
      <c r="W417" s="38"/>
      <c r="X417" s="38"/>
      <c r="Y417" s="38"/>
      <c r="Z417" s="38"/>
    </row>
    <row r="418" spans="2:26" ht="12.75" x14ac:dyDescent="0.2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9"/>
      <c r="Q418" s="39"/>
      <c r="R418" s="39"/>
      <c r="S418" s="39"/>
      <c r="T418" s="39"/>
      <c r="U418" s="38"/>
      <c r="V418" s="38"/>
      <c r="W418" s="38"/>
      <c r="X418" s="38"/>
      <c r="Y418" s="38"/>
      <c r="Z418" s="38"/>
    </row>
    <row r="419" spans="2:26" ht="12.75" x14ac:dyDescent="0.2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9"/>
      <c r="Q419" s="39"/>
      <c r="R419" s="39"/>
      <c r="S419" s="39"/>
      <c r="T419" s="39"/>
      <c r="U419" s="38"/>
      <c r="V419" s="38"/>
      <c r="W419" s="38"/>
      <c r="X419" s="38"/>
      <c r="Y419" s="38"/>
      <c r="Z419" s="38"/>
    </row>
    <row r="420" spans="2:26" ht="12.75" x14ac:dyDescent="0.2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9"/>
      <c r="Q420" s="39"/>
      <c r="R420" s="39"/>
      <c r="S420" s="39"/>
      <c r="T420" s="39"/>
      <c r="U420" s="38"/>
      <c r="V420" s="38"/>
      <c r="W420" s="38"/>
      <c r="X420" s="38"/>
      <c r="Y420" s="38"/>
      <c r="Z420" s="38"/>
    </row>
    <row r="421" spans="2:26" ht="12.75" x14ac:dyDescent="0.2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9"/>
      <c r="Q421" s="39"/>
      <c r="R421" s="39"/>
      <c r="S421" s="39"/>
      <c r="T421" s="39"/>
      <c r="U421" s="38"/>
      <c r="V421" s="38"/>
      <c r="W421" s="38"/>
      <c r="X421" s="38"/>
      <c r="Y421" s="38"/>
      <c r="Z421" s="38"/>
    </row>
    <row r="422" spans="2:26" ht="12.75" x14ac:dyDescent="0.2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9"/>
      <c r="Q422" s="39"/>
      <c r="R422" s="39"/>
      <c r="S422" s="39"/>
      <c r="T422" s="39"/>
      <c r="U422" s="38"/>
      <c r="V422" s="38"/>
      <c r="W422" s="38"/>
      <c r="X422" s="38"/>
      <c r="Y422" s="38"/>
      <c r="Z422" s="38"/>
    </row>
    <row r="423" spans="2:26" ht="12.75" x14ac:dyDescent="0.2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9"/>
      <c r="Q423" s="39"/>
      <c r="R423" s="39"/>
      <c r="S423" s="39"/>
      <c r="T423" s="39"/>
      <c r="U423" s="38"/>
      <c r="V423" s="38"/>
      <c r="W423" s="38"/>
      <c r="X423" s="38"/>
      <c r="Y423" s="38"/>
      <c r="Z423" s="38"/>
    </row>
    <row r="424" spans="2:26" ht="12.75" x14ac:dyDescent="0.2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9"/>
      <c r="Q424" s="39"/>
      <c r="R424" s="39"/>
      <c r="S424" s="39"/>
      <c r="T424" s="39"/>
      <c r="U424" s="38"/>
      <c r="V424" s="38"/>
      <c r="W424" s="38"/>
      <c r="X424" s="38"/>
      <c r="Y424" s="38"/>
      <c r="Z424" s="38"/>
    </row>
    <row r="425" spans="2:26" ht="12.75" x14ac:dyDescent="0.2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9"/>
      <c r="Q425" s="39"/>
      <c r="R425" s="39"/>
      <c r="S425" s="39"/>
      <c r="T425" s="39"/>
      <c r="U425" s="38"/>
      <c r="V425" s="38"/>
      <c r="W425" s="38"/>
      <c r="X425" s="38"/>
      <c r="Y425" s="38"/>
      <c r="Z425" s="38"/>
    </row>
    <row r="426" spans="2:26" ht="12.75" x14ac:dyDescent="0.2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9"/>
      <c r="Q426" s="39"/>
      <c r="R426" s="39"/>
      <c r="S426" s="39"/>
      <c r="T426" s="39"/>
      <c r="U426" s="38"/>
      <c r="V426" s="38"/>
      <c r="W426" s="38"/>
      <c r="X426" s="38"/>
      <c r="Y426" s="38"/>
      <c r="Z426" s="38"/>
    </row>
    <row r="427" spans="2:26" ht="12.75" x14ac:dyDescent="0.2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9"/>
      <c r="Q427" s="39"/>
      <c r="R427" s="39"/>
      <c r="S427" s="39"/>
      <c r="T427" s="39"/>
      <c r="U427" s="38"/>
      <c r="V427" s="38"/>
      <c r="W427" s="38"/>
      <c r="X427" s="38"/>
      <c r="Y427" s="38"/>
      <c r="Z427" s="38"/>
    </row>
    <row r="428" spans="2:26" ht="12.75" x14ac:dyDescent="0.2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9"/>
      <c r="Q428" s="39"/>
      <c r="R428" s="39"/>
      <c r="S428" s="39"/>
      <c r="T428" s="39"/>
      <c r="U428" s="38"/>
      <c r="V428" s="38"/>
      <c r="W428" s="38"/>
      <c r="X428" s="38"/>
      <c r="Y428" s="38"/>
      <c r="Z428" s="38"/>
    </row>
    <row r="429" spans="2:26" ht="12.75" x14ac:dyDescent="0.2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9"/>
      <c r="Q429" s="39"/>
      <c r="R429" s="39"/>
      <c r="S429" s="39"/>
      <c r="T429" s="39"/>
      <c r="U429" s="38"/>
      <c r="V429" s="38"/>
      <c r="W429" s="38"/>
      <c r="X429" s="38"/>
      <c r="Y429" s="38"/>
      <c r="Z429" s="38"/>
    </row>
    <row r="430" spans="2:26" ht="12.75" x14ac:dyDescent="0.2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9"/>
      <c r="Q430" s="39"/>
      <c r="R430" s="39"/>
      <c r="S430" s="39"/>
      <c r="T430" s="39"/>
      <c r="U430" s="38"/>
      <c r="V430" s="38"/>
      <c r="W430" s="38"/>
      <c r="X430" s="38"/>
      <c r="Y430" s="38"/>
      <c r="Z430" s="38"/>
    </row>
    <row r="431" spans="2:26" ht="12.75" x14ac:dyDescent="0.2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9"/>
      <c r="Q431" s="39"/>
      <c r="R431" s="39"/>
      <c r="S431" s="39"/>
      <c r="T431" s="39"/>
      <c r="U431" s="38"/>
      <c r="V431" s="38"/>
      <c r="W431" s="38"/>
      <c r="X431" s="38"/>
      <c r="Y431" s="38"/>
      <c r="Z431" s="38"/>
    </row>
    <row r="432" spans="2:26" ht="12.75" x14ac:dyDescent="0.2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9"/>
      <c r="Q432" s="39"/>
      <c r="R432" s="39"/>
      <c r="S432" s="39"/>
      <c r="T432" s="39"/>
      <c r="U432" s="38"/>
      <c r="V432" s="38"/>
      <c r="W432" s="38"/>
      <c r="X432" s="38"/>
      <c r="Y432" s="38"/>
      <c r="Z432" s="38"/>
    </row>
    <row r="433" spans="2:26" ht="12.75" x14ac:dyDescent="0.2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9"/>
      <c r="Q433" s="39"/>
      <c r="R433" s="39"/>
      <c r="S433" s="39"/>
      <c r="T433" s="39"/>
      <c r="U433" s="38"/>
      <c r="V433" s="38"/>
      <c r="W433" s="38"/>
      <c r="X433" s="38"/>
      <c r="Y433" s="38"/>
      <c r="Z433" s="38"/>
    </row>
    <row r="434" spans="2:26" ht="12.75" x14ac:dyDescent="0.2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9"/>
      <c r="Q434" s="39"/>
      <c r="R434" s="39"/>
      <c r="S434" s="39"/>
      <c r="T434" s="39"/>
      <c r="U434" s="38"/>
      <c r="V434" s="38"/>
      <c r="W434" s="38"/>
      <c r="X434" s="38"/>
      <c r="Y434" s="38"/>
      <c r="Z434" s="38"/>
    </row>
    <row r="435" spans="2:26" ht="12.75" x14ac:dyDescent="0.2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9"/>
      <c r="Q435" s="39"/>
      <c r="R435" s="39"/>
      <c r="S435" s="39"/>
      <c r="T435" s="39"/>
      <c r="U435" s="38"/>
      <c r="V435" s="38"/>
      <c r="W435" s="38"/>
      <c r="X435" s="38"/>
      <c r="Y435" s="38"/>
      <c r="Z435" s="38"/>
    </row>
    <row r="436" spans="2:26" ht="12.75" x14ac:dyDescent="0.2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9"/>
      <c r="Q436" s="39"/>
      <c r="R436" s="39"/>
      <c r="S436" s="39"/>
      <c r="T436" s="39"/>
      <c r="U436" s="38"/>
      <c r="V436" s="38"/>
      <c r="W436" s="38"/>
      <c r="X436" s="38"/>
      <c r="Y436" s="38"/>
      <c r="Z436" s="38"/>
    </row>
    <row r="437" spans="2:26" ht="12.75" x14ac:dyDescent="0.2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9"/>
      <c r="Q437" s="39"/>
      <c r="R437" s="39"/>
      <c r="S437" s="39"/>
      <c r="T437" s="39"/>
      <c r="U437" s="38"/>
      <c r="V437" s="38"/>
      <c r="W437" s="38"/>
      <c r="X437" s="38"/>
      <c r="Y437" s="38"/>
      <c r="Z437" s="38"/>
    </row>
    <row r="438" spans="2:26" ht="12.75" x14ac:dyDescent="0.2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9"/>
      <c r="Q438" s="39"/>
      <c r="R438" s="39"/>
      <c r="S438" s="39"/>
      <c r="T438" s="39"/>
      <c r="U438" s="38"/>
      <c r="V438" s="38"/>
      <c r="W438" s="38"/>
      <c r="X438" s="38"/>
      <c r="Y438" s="38"/>
      <c r="Z438" s="38"/>
    </row>
    <row r="439" spans="2:26" ht="12.75" x14ac:dyDescent="0.2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9"/>
      <c r="Q439" s="39"/>
      <c r="R439" s="39"/>
      <c r="S439" s="39"/>
      <c r="T439" s="39"/>
      <c r="U439" s="38"/>
      <c r="V439" s="38"/>
      <c r="W439" s="38"/>
      <c r="X439" s="38"/>
      <c r="Y439" s="38"/>
      <c r="Z439" s="38"/>
    </row>
    <row r="440" spans="2:26" ht="12.75" x14ac:dyDescent="0.2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9"/>
      <c r="Q440" s="39"/>
      <c r="R440" s="39"/>
      <c r="S440" s="39"/>
      <c r="T440" s="39"/>
      <c r="U440" s="38"/>
      <c r="V440" s="38"/>
      <c r="W440" s="38"/>
      <c r="X440" s="38"/>
      <c r="Y440" s="38"/>
      <c r="Z440" s="38"/>
    </row>
    <row r="441" spans="2:26" ht="12.75" x14ac:dyDescent="0.2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9"/>
      <c r="Q441" s="39"/>
      <c r="R441" s="39"/>
      <c r="S441" s="39"/>
      <c r="T441" s="39"/>
      <c r="U441" s="38"/>
      <c r="V441" s="38"/>
      <c r="W441" s="38"/>
      <c r="X441" s="38"/>
      <c r="Y441" s="38"/>
      <c r="Z441" s="38"/>
    </row>
    <row r="442" spans="2:26" ht="12.75" x14ac:dyDescent="0.2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9"/>
      <c r="Q442" s="39"/>
      <c r="R442" s="39"/>
      <c r="S442" s="39"/>
      <c r="T442" s="39"/>
      <c r="U442" s="38"/>
      <c r="V442" s="38"/>
      <c r="W442" s="38"/>
      <c r="X442" s="38"/>
      <c r="Y442" s="38"/>
      <c r="Z442" s="38"/>
    </row>
    <row r="443" spans="2:26" ht="12.75" x14ac:dyDescent="0.2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9"/>
      <c r="Q443" s="39"/>
      <c r="R443" s="39"/>
      <c r="S443" s="39"/>
      <c r="T443" s="39"/>
      <c r="U443" s="38"/>
      <c r="V443" s="38"/>
      <c r="W443" s="38"/>
      <c r="X443" s="38"/>
      <c r="Y443" s="38"/>
      <c r="Z443" s="38"/>
    </row>
    <row r="444" spans="2:26" ht="12.75" x14ac:dyDescent="0.2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9"/>
      <c r="Q444" s="39"/>
      <c r="R444" s="39"/>
      <c r="S444" s="39"/>
      <c r="T444" s="39"/>
      <c r="U444" s="38"/>
      <c r="V444" s="38"/>
      <c r="W444" s="38"/>
      <c r="X444" s="38"/>
      <c r="Y444" s="38"/>
      <c r="Z444" s="38"/>
    </row>
    <row r="445" spans="2:26" ht="12.75" x14ac:dyDescent="0.2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9"/>
      <c r="Q445" s="39"/>
      <c r="R445" s="39"/>
      <c r="S445" s="39"/>
      <c r="T445" s="39"/>
      <c r="U445" s="38"/>
      <c r="V445" s="38"/>
      <c r="W445" s="38"/>
      <c r="X445" s="38"/>
      <c r="Y445" s="38"/>
      <c r="Z445" s="38"/>
    </row>
    <row r="446" spans="2:26" ht="12.75" x14ac:dyDescent="0.2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9"/>
      <c r="Q446" s="39"/>
      <c r="R446" s="39"/>
      <c r="S446" s="39"/>
      <c r="T446" s="39"/>
      <c r="U446" s="38"/>
      <c r="V446" s="38"/>
      <c r="W446" s="38"/>
      <c r="X446" s="38"/>
      <c r="Y446" s="38"/>
      <c r="Z446" s="38"/>
    </row>
    <row r="447" spans="2:26" ht="12.75" x14ac:dyDescent="0.2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9"/>
      <c r="Q447" s="39"/>
      <c r="R447" s="39"/>
      <c r="S447" s="39"/>
      <c r="T447" s="39"/>
      <c r="U447" s="38"/>
      <c r="V447" s="38"/>
      <c r="W447" s="38"/>
      <c r="X447" s="38"/>
      <c r="Y447" s="38"/>
      <c r="Z447" s="38"/>
    </row>
    <row r="448" spans="2:26" ht="12.75" x14ac:dyDescent="0.2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9"/>
      <c r="Q448" s="39"/>
      <c r="R448" s="39"/>
      <c r="S448" s="39"/>
      <c r="T448" s="39"/>
      <c r="U448" s="38"/>
      <c r="V448" s="38"/>
      <c r="W448" s="38"/>
      <c r="X448" s="38"/>
      <c r="Y448" s="38"/>
      <c r="Z448" s="38"/>
    </row>
    <row r="449" spans="2:26" ht="12.75" x14ac:dyDescent="0.2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9"/>
      <c r="Q449" s="39"/>
      <c r="R449" s="39"/>
      <c r="S449" s="39"/>
      <c r="T449" s="39"/>
      <c r="U449" s="38"/>
      <c r="V449" s="38"/>
      <c r="W449" s="38"/>
      <c r="X449" s="38"/>
      <c r="Y449" s="38"/>
      <c r="Z449" s="38"/>
    </row>
    <row r="450" spans="2:26" ht="12.75" x14ac:dyDescent="0.2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9"/>
      <c r="Q450" s="39"/>
      <c r="R450" s="39"/>
      <c r="S450" s="39"/>
      <c r="T450" s="39"/>
      <c r="U450" s="38"/>
      <c r="V450" s="38"/>
      <c r="W450" s="38"/>
      <c r="X450" s="38"/>
      <c r="Y450" s="38"/>
      <c r="Z450" s="38"/>
    </row>
    <row r="451" spans="2:26" ht="12.75" x14ac:dyDescent="0.2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9"/>
      <c r="Q451" s="39"/>
      <c r="R451" s="39"/>
      <c r="S451" s="39"/>
      <c r="T451" s="39"/>
      <c r="U451" s="38"/>
      <c r="V451" s="38"/>
      <c r="W451" s="38"/>
      <c r="X451" s="38"/>
      <c r="Y451" s="38"/>
      <c r="Z451" s="38"/>
    </row>
    <row r="452" spans="2:26" ht="12.75" x14ac:dyDescent="0.2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9"/>
      <c r="Q452" s="39"/>
      <c r="R452" s="39"/>
      <c r="S452" s="39"/>
      <c r="T452" s="39"/>
      <c r="U452" s="38"/>
      <c r="V452" s="38"/>
      <c r="W452" s="38"/>
      <c r="X452" s="38"/>
      <c r="Y452" s="38"/>
      <c r="Z452" s="38"/>
    </row>
    <row r="453" spans="2:26" ht="12.75" x14ac:dyDescent="0.2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9"/>
      <c r="Q453" s="39"/>
      <c r="R453" s="39"/>
      <c r="S453" s="39"/>
      <c r="T453" s="39"/>
      <c r="U453" s="38"/>
      <c r="V453" s="38"/>
      <c r="W453" s="38"/>
      <c r="X453" s="38"/>
      <c r="Y453" s="38"/>
      <c r="Z453" s="38"/>
    </row>
    <row r="454" spans="2:26" ht="12.75" x14ac:dyDescent="0.2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9"/>
      <c r="Q454" s="39"/>
      <c r="R454" s="39"/>
      <c r="S454" s="39"/>
      <c r="T454" s="39"/>
      <c r="U454" s="38"/>
      <c r="V454" s="38"/>
      <c r="W454" s="38"/>
      <c r="X454" s="38"/>
      <c r="Y454" s="38"/>
      <c r="Z454" s="38"/>
    </row>
    <row r="455" spans="2:26" ht="12.75" x14ac:dyDescent="0.2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9"/>
      <c r="Q455" s="39"/>
      <c r="R455" s="39"/>
      <c r="S455" s="39"/>
      <c r="T455" s="39"/>
      <c r="U455" s="38"/>
      <c r="V455" s="38"/>
      <c r="W455" s="38"/>
      <c r="X455" s="38"/>
      <c r="Y455" s="38"/>
      <c r="Z455" s="38"/>
    </row>
    <row r="456" spans="2:26" ht="12.75" x14ac:dyDescent="0.2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9"/>
      <c r="Q456" s="39"/>
      <c r="R456" s="39"/>
      <c r="S456" s="39"/>
      <c r="T456" s="39"/>
      <c r="U456" s="38"/>
      <c r="V456" s="38"/>
      <c r="W456" s="38"/>
      <c r="X456" s="38"/>
      <c r="Y456" s="38"/>
      <c r="Z456" s="38"/>
    </row>
    <row r="457" spans="2:26" ht="12.75" x14ac:dyDescent="0.2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9"/>
      <c r="Q457" s="39"/>
      <c r="R457" s="39"/>
      <c r="S457" s="39"/>
      <c r="T457" s="39"/>
      <c r="U457" s="38"/>
      <c r="V457" s="38"/>
      <c r="W457" s="38"/>
      <c r="X457" s="38"/>
      <c r="Y457" s="38"/>
      <c r="Z457" s="38"/>
    </row>
    <row r="458" spans="2:26" ht="12.75" x14ac:dyDescent="0.2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9"/>
      <c r="Q458" s="39"/>
      <c r="R458" s="39"/>
      <c r="S458" s="39"/>
      <c r="T458" s="39"/>
      <c r="U458" s="38"/>
      <c r="V458" s="38"/>
      <c r="W458" s="38"/>
      <c r="X458" s="38"/>
      <c r="Y458" s="38"/>
      <c r="Z458" s="38"/>
    </row>
    <row r="459" spans="2:26" ht="12.75" x14ac:dyDescent="0.2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9"/>
      <c r="Q459" s="39"/>
      <c r="R459" s="39"/>
      <c r="S459" s="39"/>
      <c r="T459" s="39"/>
      <c r="U459" s="38"/>
      <c r="V459" s="38"/>
      <c r="W459" s="38"/>
      <c r="X459" s="38"/>
      <c r="Y459" s="38"/>
      <c r="Z459" s="38"/>
    </row>
    <row r="460" spans="2:26" ht="12.75" x14ac:dyDescent="0.2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9"/>
      <c r="Q460" s="39"/>
      <c r="R460" s="39"/>
      <c r="S460" s="39"/>
      <c r="T460" s="39"/>
      <c r="U460" s="38"/>
      <c r="V460" s="38"/>
      <c r="W460" s="38"/>
      <c r="X460" s="38"/>
      <c r="Y460" s="38"/>
      <c r="Z460" s="38"/>
    </row>
    <row r="461" spans="2:26" ht="12.75" x14ac:dyDescent="0.2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9"/>
      <c r="Q461" s="39"/>
      <c r="R461" s="39"/>
      <c r="S461" s="39"/>
      <c r="T461" s="39"/>
      <c r="U461" s="38"/>
      <c r="V461" s="38"/>
      <c r="W461" s="38"/>
      <c r="X461" s="38"/>
      <c r="Y461" s="38"/>
      <c r="Z461" s="38"/>
    </row>
    <row r="462" spans="2:26" ht="12.75" x14ac:dyDescent="0.2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9"/>
      <c r="Q462" s="39"/>
      <c r="R462" s="39"/>
      <c r="S462" s="39"/>
      <c r="T462" s="39"/>
      <c r="U462" s="38"/>
      <c r="V462" s="38"/>
      <c r="W462" s="38"/>
      <c r="X462" s="38"/>
      <c r="Y462" s="38"/>
      <c r="Z462" s="38"/>
    </row>
    <row r="463" spans="2:26" ht="12.75" x14ac:dyDescent="0.2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9"/>
      <c r="Q463" s="39"/>
      <c r="R463" s="39"/>
      <c r="S463" s="39"/>
      <c r="T463" s="39"/>
      <c r="U463" s="38"/>
      <c r="V463" s="38"/>
      <c r="W463" s="38"/>
      <c r="X463" s="38"/>
      <c r="Y463" s="38"/>
      <c r="Z463" s="38"/>
    </row>
    <row r="464" spans="2:26" ht="12.75" x14ac:dyDescent="0.2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9"/>
      <c r="Q464" s="39"/>
      <c r="R464" s="39"/>
      <c r="S464" s="39"/>
      <c r="T464" s="39"/>
      <c r="U464" s="38"/>
      <c r="V464" s="38"/>
      <c r="W464" s="38"/>
      <c r="X464" s="38"/>
      <c r="Y464" s="38"/>
      <c r="Z464" s="38"/>
    </row>
    <row r="465" spans="2:26" ht="12.75" x14ac:dyDescent="0.2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9"/>
      <c r="Q465" s="39"/>
      <c r="R465" s="39"/>
      <c r="S465" s="39"/>
      <c r="T465" s="39"/>
      <c r="U465" s="38"/>
      <c r="V465" s="38"/>
      <c r="W465" s="38"/>
      <c r="X465" s="38"/>
      <c r="Y465" s="38"/>
      <c r="Z465" s="38"/>
    </row>
    <row r="466" spans="2:26" ht="12.75" x14ac:dyDescent="0.2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9"/>
      <c r="Q466" s="39"/>
      <c r="R466" s="39"/>
      <c r="S466" s="39"/>
      <c r="T466" s="39"/>
      <c r="U466" s="38"/>
      <c r="V466" s="38"/>
      <c r="W466" s="38"/>
      <c r="X466" s="38"/>
      <c r="Y466" s="38"/>
      <c r="Z466" s="38"/>
    </row>
    <row r="467" spans="2:26" ht="12.75" x14ac:dyDescent="0.2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9"/>
      <c r="Q467" s="39"/>
      <c r="R467" s="39"/>
      <c r="S467" s="39"/>
      <c r="T467" s="39"/>
      <c r="U467" s="38"/>
      <c r="V467" s="38"/>
      <c r="W467" s="38"/>
      <c r="X467" s="38"/>
      <c r="Y467" s="38"/>
      <c r="Z467" s="38"/>
    </row>
    <row r="468" spans="2:26" ht="12.75" x14ac:dyDescent="0.2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9"/>
      <c r="Q468" s="39"/>
      <c r="R468" s="39"/>
      <c r="S468" s="39"/>
      <c r="T468" s="39"/>
      <c r="U468" s="38"/>
      <c r="V468" s="38"/>
      <c r="W468" s="38"/>
      <c r="X468" s="38"/>
      <c r="Y468" s="38"/>
      <c r="Z468" s="38"/>
    </row>
    <row r="469" spans="2:26" ht="12.75" x14ac:dyDescent="0.2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9"/>
      <c r="Q469" s="39"/>
      <c r="R469" s="39"/>
      <c r="S469" s="39"/>
      <c r="T469" s="39"/>
      <c r="U469" s="38"/>
      <c r="V469" s="38"/>
      <c r="W469" s="38"/>
      <c r="X469" s="38"/>
      <c r="Y469" s="38"/>
      <c r="Z469" s="38"/>
    </row>
    <row r="470" spans="2:26" ht="12.75" x14ac:dyDescent="0.2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9"/>
      <c r="Q470" s="39"/>
      <c r="R470" s="39"/>
      <c r="S470" s="39"/>
      <c r="T470" s="39"/>
      <c r="U470" s="38"/>
      <c r="V470" s="38"/>
      <c r="W470" s="38"/>
      <c r="X470" s="38"/>
      <c r="Y470" s="38"/>
      <c r="Z470" s="38"/>
    </row>
    <row r="471" spans="2:26" ht="12.75" x14ac:dyDescent="0.2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9"/>
      <c r="Q471" s="39"/>
      <c r="R471" s="39"/>
      <c r="S471" s="39"/>
      <c r="T471" s="39"/>
      <c r="U471" s="38"/>
      <c r="V471" s="38"/>
      <c r="W471" s="38"/>
      <c r="X471" s="38"/>
      <c r="Y471" s="38"/>
      <c r="Z471" s="38"/>
    </row>
    <row r="472" spans="2:26" ht="12.75" x14ac:dyDescent="0.2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9"/>
      <c r="Q472" s="39"/>
      <c r="R472" s="39"/>
      <c r="S472" s="39"/>
      <c r="T472" s="39"/>
      <c r="U472" s="38"/>
      <c r="V472" s="38"/>
      <c r="W472" s="38"/>
      <c r="X472" s="38"/>
      <c r="Y472" s="38"/>
      <c r="Z472" s="38"/>
    </row>
    <row r="473" spans="2:26" ht="12.75" x14ac:dyDescent="0.2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9"/>
      <c r="Q473" s="39"/>
      <c r="R473" s="39"/>
      <c r="S473" s="39"/>
      <c r="T473" s="39"/>
      <c r="U473" s="38"/>
      <c r="V473" s="38"/>
      <c r="W473" s="38"/>
      <c r="X473" s="38"/>
      <c r="Y473" s="38"/>
      <c r="Z473" s="38"/>
    </row>
    <row r="474" spans="2:26" ht="12.75" x14ac:dyDescent="0.2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9"/>
      <c r="Q474" s="39"/>
      <c r="R474" s="39"/>
      <c r="S474" s="39"/>
      <c r="T474" s="39"/>
      <c r="U474" s="38"/>
      <c r="V474" s="38"/>
      <c r="W474" s="38"/>
      <c r="X474" s="38"/>
      <c r="Y474" s="38"/>
      <c r="Z474" s="38"/>
    </row>
    <row r="475" spans="2:26" ht="12.75" x14ac:dyDescent="0.2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9"/>
      <c r="Q475" s="39"/>
      <c r="R475" s="39"/>
      <c r="S475" s="39"/>
      <c r="T475" s="39"/>
      <c r="U475" s="38"/>
      <c r="V475" s="38"/>
      <c r="W475" s="38"/>
      <c r="X475" s="38"/>
      <c r="Y475" s="38"/>
      <c r="Z475" s="38"/>
    </row>
    <row r="476" spans="2:26" ht="12.75" x14ac:dyDescent="0.2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9"/>
      <c r="Q476" s="39"/>
      <c r="R476" s="39"/>
      <c r="S476" s="39"/>
      <c r="T476" s="39"/>
      <c r="U476" s="38"/>
      <c r="V476" s="38"/>
      <c r="W476" s="38"/>
      <c r="X476" s="38"/>
      <c r="Y476" s="38"/>
      <c r="Z476" s="38"/>
    </row>
    <row r="477" spans="2:26" ht="12.75" x14ac:dyDescent="0.2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9"/>
      <c r="Q477" s="39"/>
      <c r="R477" s="39"/>
      <c r="S477" s="39"/>
      <c r="T477" s="39"/>
      <c r="U477" s="38"/>
      <c r="V477" s="38"/>
      <c r="W477" s="38"/>
      <c r="X477" s="38"/>
      <c r="Y477" s="38"/>
      <c r="Z477" s="38"/>
    </row>
    <row r="478" spans="2:26" ht="12.75" x14ac:dyDescent="0.2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9"/>
      <c r="Q478" s="39"/>
      <c r="R478" s="39"/>
      <c r="S478" s="39"/>
      <c r="T478" s="39"/>
      <c r="U478" s="38"/>
      <c r="V478" s="38"/>
      <c r="W478" s="38"/>
      <c r="X478" s="38"/>
      <c r="Y478" s="38"/>
      <c r="Z478" s="38"/>
    </row>
    <row r="479" spans="2:26" ht="12.75" x14ac:dyDescent="0.2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9"/>
      <c r="Q479" s="39"/>
      <c r="R479" s="39"/>
      <c r="S479" s="39"/>
      <c r="T479" s="39"/>
      <c r="U479" s="38"/>
      <c r="V479" s="38"/>
      <c r="W479" s="38"/>
      <c r="X479" s="38"/>
      <c r="Y479" s="38"/>
      <c r="Z479" s="38"/>
    </row>
    <row r="480" spans="2:26" ht="12.75" x14ac:dyDescent="0.2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9"/>
      <c r="Q480" s="39"/>
      <c r="R480" s="39"/>
      <c r="S480" s="39"/>
      <c r="T480" s="39"/>
      <c r="U480" s="38"/>
      <c r="V480" s="38"/>
      <c r="W480" s="38"/>
      <c r="X480" s="38"/>
      <c r="Y480" s="38"/>
      <c r="Z480" s="38"/>
    </row>
    <row r="481" spans="2:26" ht="12.75" x14ac:dyDescent="0.2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9"/>
      <c r="Q481" s="39"/>
      <c r="R481" s="39"/>
      <c r="S481" s="39"/>
      <c r="T481" s="39"/>
      <c r="U481" s="38"/>
      <c r="V481" s="38"/>
      <c r="W481" s="38"/>
      <c r="X481" s="38"/>
      <c r="Y481" s="38"/>
      <c r="Z481" s="38"/>
    </row>
    <row r="482" spans="2:26" ht="12.75" x14ac:dyDescent="0.2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9"/>
      <c r="Q482" s="39"/>
      <c r="R482" s="39"/>
      <c r="S482" s="39"/>
      <c r="T482" s="39"/>
      <c r="U482" s="38"/>
      <c r="V482" s="38"/>
      <c r="W482" s="38"/>
      <c r="X482" s="38"/>
      <c r="Y482" s="38"/>
      <c r="Z482" s="38"/>
    </row>
    <row r="483" spans="2:26" ht="12.75" x14ac:dyDescent="0.2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9"/>
      <c r="Q483" s="39"/>
      <c r="R483" s="39"/>
      <c r="S483" s="39"/>
      <c r="T483" s="39"/>
      <c r="U483" s="38"/>
      <c r="V483" s="38"/>
      <c r="W483" s="38"/>
      <c r="X483" s="38"/>
      <c r="Y483" s="38"/>
      <c r="Z483" s="38"/>
    </row>
    <row r="484" spans="2:26" ht="12.75" x14ac:dyDescent="0.2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9"/>
      <c r="Q484" s="39"/>
      <c r="R484" s="39"/>
      <c r="S484" s="39"/>
      <c r="T484" s="39"/>
      <c r="U484" s="38"/>
      <c r="V484" s="38"/>
      <c r="W484" s="38"/>
      <c r="X484" s="38"/>
      <c r="Y484" s="38"/>
      <c r="Z484" s="38"/>
    </row>
    <row r="485" spans="2:26" ht="12.75" x14ac:dyDescent="0.2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9"/>
      <c r="Q485" s="39"/>
      <c r="R485" s="39"/>
      <c r="S485" s="39"/>
      <c r="T485" s="39"/>
      <c r="U485" s="38"/>
      <c r="V485" s="38"/>
      <c r="W485" s="38"/>
      <c r="X485" s="38"/>
      <c r="Y485" s="38"/>
      <c r="Z485" s="38"/>
    </row>
    <row r="486" spans="2:26" ht="12.75" x14ac:dyDescent="0.2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9"/>
      <c r="Q486" s="39"/>
      <c r="R486" s="39"/>
      <c r="S486" s="39"/>
      <c r="T486" s="39"/>
      <c r="U486" s="38"/>
      <c r="V486" s="38"/>
      <c r="W486" s="38"/>
      <c r="X486" s="38"/>
      <c r="Y486" s="38"/>
      <c r="Z486" s="38"/>
    </row>
    <row r="487" spans="2:26" ht="12.75" x14ac:dyDescent="0.2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9"/>
      <c r="Q487" s="39"/>
      <c r="R487" s="39"/>
      <c r="S487" s="39"/>
      <c r="T487" s="39"/>
      <c r="U487" s="38"/>
      <c r="V487" s="38"/>
      <c r="W487" s="38"/>
      <c r="X487" s="38"/>
      <c r="Y487" s="38"/>
      <c r="Z487" s="38"/>
    </row>
    <row r="488" spans="2:26" ht="12.75" x14ac:dyDescent="0.2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9"/>
      <c r="Q488" s="39"/>
      <c r="R488" s="39"/>
      <c r="S488" s="39"/>
      <c r="T488" s="39"/>
      <c r="U488" s="38"/>
      <c r="V488" s="38"/>
      <c r="W488" s="38"/>
      <c r="X488" s="38"/>
      <c r="Y488" s="38"/>
      <c r="Z488" s="38"/>
    </row>
    <row r="489" spans="2:26" ht="12.75" x14ac:dyDescent="0.2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9"/>
      <c r="Q489" s="39"/>
      <c r="R489" s="39"/>
      <c r="S489" s="39"/>
      <c r="T489" s="39"/>
      <c r="U489" s="38"/>
      <c r="V489" s="38"/>
      <c r="W489" s="38"/>
      <c r="X489" s="38"/>
      <c r="Y489" s="38"/>
      <c r="Z489" s="38"/>
    </row>
    <row r="490" spans="2:26" ht="12.75" x14ac:dyDescent="0.2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9"/>
      <c r="Q490" s="39"/>
      <c r="R490" s="39"/>
      <c r="S490" s="39"/>
      <c r="T490" s="39"/>
      <c r="U490" s="38"/>
      <c r="V490" s="38"/>
      <c r="W490" s="38"/>
      <c r="X490" s="38"/>
      <c r="Y490" s="38"/>
      <c r="Z490" s="38"/>
    </row>
    <row r="491" spans="2:26" ht="12.75" x14ac:dyDescent="0.2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9"/>
      <c r="Q491" s="39"/>
      <c r="R491" s="39"/>
      <c r="S491" s="39"/>
      <c r="T491" s="39"/>
      <c r="U491" s="38"/>
      <c r="V491" s="38"/>
      <c r="W491" s="38"/>
      <c r="X491" s="38"/>
      <c r="Y491" s="38"/>
      <c r="Z491" s="38"/>
    </row>
    <row r="492" spans="2:26" ht="12.75" x14ac:dyDescent="0.2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9"/>
      <c r="Q492" s="39"/>
      <c r="R492" s="39"/>
      <c r="S492" s="39"/>
      <c r="T492" s="39"/>
      <c r="U492" s="38"/>
      <c r="V492" s="38"/>
      <c r="W492" s="38"/>
      <c r="X492" s="38"/>
      <c r="Y492" s="38"/>
      <c r="Z492" s="38"/>
    </row>
    <row r="493" spans="2:26" ht="12.75" x14ac:dyDescent="0.2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9"/>
      <c r="Q493" s="39"/>
      <c r="R493" s="39"/>
      <c r="S493" s="39"/>
      <c r="T493" s="39"/>
      <c r="U493" s="38"/>
      <c r="V493" s="38"/>
      <c r="W493" s="38"/>
      <c r="X493" s="38"/>
      <c r="Y493" s="38"/>
      <c r="Z493" s="38"/>
    </row>
    <row r="494" spans="2:26" ht="12.75" x14ac:dyDescent="0.2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9"/>
      <c r="Q494" s="39"/>
      <c r="R494" s="39"/>
      <c r="S494" s="39"/>
      <c r="T494" s="39"/>
      <c r="U494" s="38"/>
      <c r="V494" s="38"/>
      <c r="W494" s="38"/>
      <c r="X494" s="38"/>
      <c r="Y494" s="38"/>
      <c r="Z494" s="38"/>
    </row>
    <row r="495" spans="2:26" ht="12.75" x14ac:dyDescent="0.2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9"/>
      <c r="Q495" s="39"/>
      <c r="R495" s="39"/>
      <c r="S495" s="39"/>
      <c r="T495" s="39"/>
      <c r="U495" s="38"/>
      <c r="V495" s="38"/>
      <c r="W495" s="38"/>
      <c r="X495" s="38"/>
      <c r="Y495" s="38"/>
      <c r="Z495" s="38"/>
    </row>
    <row r="496" spans="2:26" ht="12.75" x14ac:dyDescent="0.2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9"/>
      <c r="Q496" s="39"/>
      <c r="R496" s="39"/>
      <c r="S496" s="39"/>
      <c r="T496" s="39"/>
      <c r="U496" s="38"/>
      <c r="V496" s="38"/>
      <c r="W496" s="38"/>
      <c r="X496" s="38"/>
      <c r="Y496" s="38"/>
      <c r="Z496" s="38"/>
    </row>
    <row r="497" spans="2:26" ht="12.75" x14ac:dyDescent="0.2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9"/>
      <c r="Q497" s="39"/>
      <c r="R497" s="39"/>
      <c r="S497" s="39"/>
      <c r="T497" s="39"/>
      <c r="U497" s="38"/>
      <c r="V497" s="38"/>
      <c r="W497" s="38"/>
      <c r="X497" s="38"/>
      <c r="Y497" s="38"/>
      <c r="Z497" s="38"/>
    </row>
    <row r="498" spans="2:26" ht="12.75" x14ac:dyDescent="0.2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9"/>
      <c r="Q498" s="39"/>
      <c r="R498" s="39"/>
      <c r="S498" s="39"/>
      <c r="T498" s="39"/>
      <c r="U498" s="38"/>
      <c r="V498" s="38"/>
      <c r="W498" s="38"/>
      <c r="X498" s="38"/>
      <c r="Y498" s="38"/>
      <c r="Z498" s="38"/>
    </row>
    <row r="499" spans="2:26" ht="12.75" x14ac:dyDescent="0.2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9"/>
      <c r="Q499" s="39"/>
      <c r="R499" s="39"/>
      <c r="S499" s="39"/>
      <c r="T499" s="39"/>
      <c r="U499" s="38"/>
      <c r="V499" s="38"/>
      <c r="W499" s="38"/>
      <c r="X499" s="38"/>
      <c r="Y499" s="38"/>
      <c r="Z499" s="38"/>
    </row>
    <row r="500" spans="2:26" ht="12.75" x14ac:dyDescent="0.2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9"/>
      <c r="Q500" s="39"/>
      <c r="R500" s="39"/>
      <c r="S500" s="39"/>
      <c r="T500" s="39"/>
      <c r="U500" s="38"/>
      <c r="V500" s="38"/>
      <c r="W500" s="38"/>
      <c r="X500" s="38"/>
      <c r="Y500" s="38"/>
      <c r="Z500" s="38"/>
    </row>
    <row r="501" spans="2:26" ht="12.75" x14ac:dyDescent="0.2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9"/>
      <c r="Q501" s="39"/>
      <c r="R501" s="39"/>
      <c r="S501" s="39"/>
      <c r="T501" s="39"/>
      <c r="U501" s="38"/>
      <c r="V501" s="38"/>
      <c r="W501" s="38"/>
      <c r="X501" s="38"/>
      <c r="Y501" s="38"/>
      <c r="Z501" s="38"/>
    </row>
    <row r="502" spans="2:26" ht="12.75" x14ac:dyDescent="0.2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9"/>
      <c r="Q502" s="39"/>
      <c r="R502" s="39"/>
      <c r="S502" s="39"/>
      <c r="T502" s="39"/>
      <c r="U502" s="38"/>
      <c r="V502" s="38"/>
      <c r="W502" s="38"/>
      <c r="X502" s="38"/>
      <c r="Y502" s="38"/>
      <c r="Z502" s="38"/>
    </row>
    <row r="503" spans="2:26" ht="12.75" x14ac:dyDescent="0.2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9"/>
      <c r="Q503" s="39"/>
      <c r="R503" s="39"/>
      <c r="S503" s="39"/>
      <c r="T503" s="39"/>
      <c r="U503" s="38"/>
      <c r="V503" s="38"/>
      <c r="W503" s="38"/>
      <c r="X503" s="38"/>
      <c r="Y503" s="38"/>
      <c r="Z503" s="38"/>
    </row>
    <row r="504" spans="2:26" ht="12.75" x14ac:dyDescent="0.2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9"/>
      <c r="Q504" s="39"/>
      <c r="R504" s="39"/>
      <c r="S504" s="39"/>
      <c r="T504" s="39"/>
      <c r="U504" s="38"/>
      <c r="V504" s="38"/>
      <c r="W504" s="38"/>
      <c r="X504" s="38"/>
      <c r="Y504" s="38"/>
      <c r="Z504" s="38"/>
    </row>
    <row r="505" spans="2:26" ht="12.75" x14ac:dyDescent="0.2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9"/>
      <c r="Q505" s="39"/>
      <c r="R505" s="39"/>
      <c r="S505" s="39"/>
      <c r="T505" s="39"/>
      <c r="U505" s="38"/>
      <c r="V505" s="38"/>
      <c r="W505" s="38"/>
      <c r="X505" s="38"/>
      <c r="Y505" s="38"/>
      <c r="Z505" s="38"/>
    </row>
    <row r="506" spans="2:26" ht="12.75" x14ac:dyDescent="0.2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9"/>
      <c r="Q506" s="39"/>
      <c r="R506" s="39"/>
      <c r="S506" s="39"/>
      <c r="T506" s="39"/>
      <c r="U506" s="38"/>
      <c r="V506" s="38"/>
      <c r="W506" s="38"/>
      <c r="X506" s="38"/>
      <c r="Y506" s="38"/>
      <c r="Z506" s="38"/>
    </row>
    <row r="507" spans="2:26" ht="12.75" x14ac:dyDescent="0.2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9"/>
      <c r="Q507" s="39"/>
      <c r="R507" s="39"/>
      <c r="S507" s="39"/>
      <c r="T507" s="39"/>
      <c r="U507" s="38"/>
      <c r="V507" s="38"/>
      <c r="W507" s="38"/>
      <c r="X507" s="38"/>
      <c r="Y507" s="38"/>
      <c r="Z507" s="38"/>
    </row>
    <row r="508" spans="2:26" ht="12.75" x14ac:dyDescent="0.2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9"/>
      <c r="Q508" s="39"/>
      <c r="R508" s="39"/>
      <c r="S508" s="39"/>
      <c r="T508" s="39"/>
      <c r="U508" s="38"/>
      <c r="V508" s="38"/>
      <c r="W508" s="38"/>
      <c r="X508" s="38"/>
      <c r="Y508" s="38"/>
      <c r="Z508" s="38"/>
    </row>
    <row r="509" spans="2:26" ht="12.75" x14ac:dyDescent="0.2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9"/>
      <c r="Q509" s="39"/>
      <c r="R509" s="39"/>
      <c r="S509" s="39"/>
      <c r="T509" s="39"/>
      <c r="U509" s="38"/>
      <c r="V509" s="38"/>
      <c r="W509" s="38"/>
      <c r="X509" s="38"/>
      <c r="Y509" s="38"/>
      <c r="Z509" s="38"/>
    </row>
    <row r="510" spans="2:26" ht="12.75" x14ac:dyDescent="0.2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9"/>
      <c r="Q510" s="39"/>
      <c r="R510" s="39"/>
      <c r="S510" s="39"/>
      <c r="T510" s="39"/>
      <c r="U510" s="38"/>
      <c r="V510" s="38"/>
      <c r="W510" s="38"/>
      <c r="X510" s="38"/>
      <c r="Y510" s="38"/>
      <c r="Z510" s="38"/>
    </row>
    <row r="511" spans="2:26" ht="12.75" x14ac:dyDescent="0.2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9"/>
      <c r="Q511" s="39"/>
      <c r="R511" s="39"/>
      <c r="S511" s="39"/>
      <c r="T511" s="39"/>
      <c r="U511" s="38"/>
      <c r="V511" s="38"/>
      <c r="W511" s="38"/>
      <c r="X511" s="38"/>
      <c r="Y511" s="38"/>
      <c r="Z511" s="38"/>
    </row>
    <row r="512" spans="2:26" ht="12.75" x14ac:dyDescent="0.2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9"/>
      <c r="Q512" s="39"/>
      <c r="R512" s="39"/>
      <c r="S512" s="39"/>
      <c r="T512" s="39"/>
      <c r="U512" s="38"/>
      <c r="V512" s="38"/>
      <c r="W512" s="38"/>
      <c r="X512" s="38"/>
      <c r="Y512" s="38"/>
      <c r="Z512" s="38"/>
    </row>
    <row r="513" spans="2:26" ht="12.75" x14ac:dyDescent="0.2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9"/>
      <c r="Q513" s="39"/>
      <c r="R513" s="39"/>
      <c r="S513" s="39"/>
      <c r="T513" s="39"/>
      <c r="U513" s="38"/>
      <c r="V513" s="38"/>
      <c r="W513" s="38"/>
      <c r="X513" s="38"/>
      <c r="Y513" s="38"/>
      <c r="Z513" s="38"/>
    </row>
    <row r="514" spans="2:26" ht="12.75" x14ac:dyDescent="0.2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9"/>
      <c r="Q514" s="39"/>
      <c r="R514" s="39"/>
      <c r="S514" s="39"/>
      <c r="T514" s="39"/>
      <c r="U514" s="38"/>
      <c r="V514" s="38"/>
      <c r="W514" s="38"/>
      <c r="X514" s="38"/>
      <c r="Y514" s="38"/>
      <c r="Z514" s="38"/>
    </row>
    <row r="515" spans="2:26" ht="12.75" x14ac:dyDescent="0.2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9"/>
      <c r="Q515" s="39"/>
      <c r="R515" s="39"/>
      <c r="S515" s="39"/>
      <c r="T515" s="39"/>
      <c r="U515" s="38"/>
      <c r="V515" s="38"/>
      <c r="W515" s="38"/>
      <c r="X515" s="38"/>
      <c r="Y515" s="38"/>
      <c r="Z515" s="38"/>
    </row>
    <row r="516" spans="2:26" ht="12.75" x14ac:dyDescent="0.2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9"/>
      <c r="Q516" s="39"/>
      <c r="R516" s="39"/>
      <c r="S516" s="39"/>
      <c r="T516" s="39"/>
      <c r="U516" s="38"/>
      <c r="V516" s="38"/>
      <c r="W516" s="38"/>
      <c r="X516" s="38"/>
      <c r="Y516" s="38"/>
      <c r="Z516" s="38"/>
    </row>
    <row r="517" spans="2:26" ht="12.75" x14ac:dyDescent="0.2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9"/>
      <c r="Q517" s="39"/>
      <c r="R517" s="39"/>
      <c r="S517" s="39"/>
      <c r="T517" s="39"/>
      <c r="U517" s="38"/>
      <c r="V517" s="38"/>
      <c r="W517" s="38"/>
      <c r="X517" s="38"/>
      <c r="Y517" s="38"/>
      <c r="Z517" s="38"/>
    </row>
    <row r="518" spans="2:26" ht="12.75" x14ac:dyDescent="0.2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9"/>
      <c r="Q518" s="39"/>
      <c r="R518" s="39"/>
      <c r="S518" s="39"/>
      <c r="T518" s="39"/>
      <c r="U518" s="38"/>
      <c r="V518" s="38"/>
      <c r="W518" s="38"/>
      <c r="X518" s="38"/>
      <c r="Y518" s="38"/>
      <c r="Z518" s="38"/>
    </row>
    <row r="519" spans="2:26" ht="12.75" x14ac:dyDescent="0.2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9"/>
      <c r="Q519" s="39"/>
      <c r="R519" s="39"/>
      <c r="S519" s="39"/>
      <c r="T519" s="39"/>
      <c r="U519" s="38"/>
      <c r="V519" s="38"/>
      <c r="W519" s="38"/>
      <c r="X519" s="38"/>
      <c r="Y519" s="38"/>
      <c r="Z519" s="38"/>
    </row>
    <row r="520" spans="2:26" ht="12.75" x14ac:dyDescent="0.2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9"/>
      <c r="Q520" s="39"/>
      <c r="R520" s="39"/>
      <c r="S520" s="39"/>
      <c r="T520" s="39"/>
      <c r="U520" s="38"/>
      <c r="V520" s="38"/>
      <c r="W520" s="38"/>
      <c r="X520" s="38"/>
      <c r="Y520" s="38"/>
      <c r="Z520" s="38"/>
    </row>
    <row r="521" spans="2:26" ht="12.75" x14ac:dyDescent="0.2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9"/>
      <c r="Q521" s="39"/>
      <c r="R521" s="39"/>
      <c r="S521" s="39"/>
      <c r="T521" s="39"/>
      <c r="U521" s="38"/>
      <c r="V521" s="38"/>
      <c r="W521" s="38"/>
      <c r="X521" s="38"/>
      <c r="Y521" s="38"/>
      <c r="Z521" s="38"/>
    </row>
    <row r="522" spans="2:26" ht="12.75" x14ac:dyDescent="0.2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9"/>
      <c r="Q522" s="39"/>
      <c r="R522" s="39"/>
      <c r="S522" s="39"/>
      <c r="T522" s="39"/>
      <c r="U522" s="38"/>
      <c r="V522" s="38"/>
      <c r="W522" s="38"/>
      <c r="X522" s="38"/>
      <c r="Y522" s="38"/>
      <c r="Z522" s="38"/>
    </row>
    <row r="523" spans="2:26" ht="12.75" x14ac:dyDescent="0.2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9"/>
      <c r="Q523" s="39"/>
      <c r="R523" s="39"/>
      <c r="S523" s="39"/>
      <c r="T523" s="39"/>
      <c r="U523" s="38"/>
      <c r="V523" s="38"/>
      <c r="W523" s="38"/>
      <c r="X523" s="38"/>
      <c r="Y523" s="38"/>
      <c r="Z523" s="38"/>
    </row>
    <row r="524" spans="2:26" ht="12.75" x14ac:dyDescent="0.2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9"/>
      <c r="Q524" s="39"/>
      <c r="R524" s="39"/>
      <c r="S524" s="39"/>
      <c r="T524" s="39"/>
      <c r="U524" s="38"/>
      <c r="V524" s="38"/>
      <c r="W524" s="38"/>
      <c r="X524" s="38"/>
      <c r="Y524" s="38"/>
      <c r="Z524" s="38"/>
    </row>
    <row r="525" spans="2:26" ht="12.75" x14ac:dyDescent="0.2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9"/>
      <c r="Q525" s="39"/>
      <c r="R525" s="39"/>
      <c r="S525" s="39"/>
      <c r="T525" s="39"/>
      <c r="U525" s="38"/>
      <c r="V525" s="38"/>
      <c r="W525" s="38"/>
      <c r="X525" s="38"/>
      <c r="Y525" s="38"/>
      <c r="Z525" s="38"/>
    </row>
    <row r="526" spans="2:26" ht="12.75" x14ac:dyDescent="0.2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9"/>
      <c r="Q526" s="39"/>
      <c r="R526" s="39"/>
      <c r="S526" s="39"/>
      <c r="T526" s="39"/>
      <c r="U526" s="38"/>
      <c r="V526" s="38"/>
      <c r="W526" s="38"/>
      <c r="X526" s="38"/>
      <c r="Y526" s="38"/>
      <c r="Z526" s="38"/>
    </row>
    <row r="527" spans="2:26" ht="12.75" x14ac:dyDescent="0.2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9"/>
      <c r="Q527" s="39"/>
      <c r="R527" s="39"/>
      <c r="S527" s="39"/>
      <c r="T527" s="39"/>
      <c r="U527" s="38"/>
      <c r="V527" s="38"/>
      <c r="W527" s="38"/>
      <c r="X527" s="38"/>
      <c r="Y527" s="38"/>
      <c r="Z527" s="38"/>
    </row>
    <row r="528" spans="2:26" ht="12.75" x14ac:dyDescent="0.2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9"/>
      <c r="Q528" s="39"/>
      <c r="R528" s="39"/>
      <c r="S528" s="39"/>
      <c r="T528" s="39"/>
      <c r="U528" s="38"/>
      <c r="V528" s="38"/>
      <c r="W528" s="38"/>
      <c r="X528" s="38"/>
      <c r="Y528" s="38"/>
      <c r="Z528" s="38"/>
    </row>
    <row r="529" spans="2:26" ht="12.75" x14ac:dyDescent="0.2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9"/>
      <c r="Q529" s="39"/>
      <c r="R529" s="39"/>
      <c r="S529" s="39"/>
      <c r="T529" s="39"/>
      <c r="U529" s="38"/>
      <c r="V529" s="38"/>
      <c r="W529" s="38"/>
      <c r="X529" s="38"/>
      <c r="Y529" s="38"/>
      <c r="Z529" s="38"/>
    </row>
    <row r="530" spans="2:26" ht="12.75" x14ac:dyDescent="0.2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9"/>
      <c r="Q530" s="39"/>
      <c r="R530" s="39"/>
      <c r="S530" s="39"/>
      <c r="T530" s="39"/>
      <c r="U530" s="38"/>
      <c r="V530" s="38"/>
      <c r="W530" s="38"/>
      <c r="X530" s="38"/>
      <c r="Y530" s="38"/>
      <c r="Z530" s="38"/>
    </row>
    <row r="531" spans="2:26" ht="12.75" x14ac:dyDescent="0.2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9"/>
      <c r="Q531" s="39"/>
      <c r="R531" s="39"/>
      <c r="S531" s="39"/>
      <c r="T531" s="39"/>
      <c r="U531" s="38"/>
      <c r="V531" s="38"/>
      <c r="W531" s="38"/>
      <c r="X531" s="38"/>
      <c r="Y531" s="38"/>
      <c r="Z531" s="38"/>
    </row>
    <row r="532" spans="2:26" ht="12.75" x14ac:dyDescent="0.2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9"/>
      <c r="Q532" s="39"/>
      <c r="R532" s="39"/>
      <c r="S532" s="39"/>
      <c r="T532" s="39"/>
      <c r="U532" s="38"/>
      <c r="V532" s="38"/>
      <c r="W532" s="38"/>
      <c r="X532" s="38"/>
      <c r="Y532" s="38"/>
      <c r="Z532" s="38"/>
    </row>
    <row r="533" spans="2:26" ht="12.75" x14ac:dyDescent="0.2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9"/>
      <c r="Q533" s="39"/>
      <c r="R533" s="39"/>
      <c r="S533" s="39"/>
      <c r="T533" s="39"/>
      <c r="U533" s="38"/>
      <c r="V533" s="38"/>
      <c r="W533" s="38"/>
      <c r="X533" s="38"/>
      <c r="Y533" s="38"/>
      <c r="Z533" s="38"/>
    </row>
    <row r="534" spans="2:26" ht="12.75" x14ac:dyDescent="0.2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9"/>
      <c r="Q534" s="39"/>
      <c r="R534" s="39"/>
      <c r="S534" s="39"/>
      <c r="T534" s="39"/>
      <c r="U534" s="38"/>
      <c r="V534" s="38"/>
      <c r="W534" s="38"/>
      <c r="X534" s="38"/>
      <c r="Y534" s="38"/>
      <c r="Z534" s="38"/>
    </row>
    <row r="535" spans="2:26" ht="12.75" x14ac:dyDescent="0.2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9"/>
      <c r="Q535" s="39"/>
      <c r="R535" s="39"/>
      <c r="S535" s="39"/>
      <c r="T535" s="39"/>
      <c r="U535" s="38"/>
      <c r="V535" s="38"/>
      <c r="W535" s="38"/>
      <c r="X535" s="38"/>
      <c r="Y535" s="38"/>
      <c r="Z535" s="38"/>
    </row>
    <row r="536" spans="2:26" ht="12.75" x14ac:dyDescent="0.2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9"/>
      <c r="Q536" s="39"/>
      <c r="R536" s="39"/>
      <c r="S536" s="39"/>
      <c r="T536" s="39"/>
      <c r="U536" s="38"/>
      <c r="V536" s="38"/>
      <c r="W536" s="38"/>
      <c r="X536" s="38"/>
      <c r="Y536" s="38"/>
      <c r="Z536" s="38"/>
    </row>
    <row r="537" spans="2:26" ht="12.75" x14ac:dyDescent="0.2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9"/>
      <c r="Q537" s="39"/>
      <c r="R537" s="39"/>
      <c r="S537" s="39"/>
      <c r="T537" s="39"/>
      <c r="U537" s="38"/>
      <c r="V537" s="38"/>
      <c r="W537" s="38"/>
      <c r="X537" s="38"/>
      <c r="Y537" s="38"/>
      <c r="Z537" s="38"/>
    </row>
    <row r="538" spans="2:26" ht="12.75" x14ac:dyDescent="0.2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9"/>
      <c r="Q538" s="39"/>
      <c r="R538" s="39"/>
      <c r="S538" s="39"/>
      <c r="T538" s="39"/>
      <c r="U538" s="38"/>
      <c r="V538" s="38"/>
      <c r="W538" s="38"/>
      <c r="X538" s="38"/>
      <c r="Y538" s="38"/>
      <c r="Z538" s="38"/>
    </row>
    <row r="539" spans="2:26" ht="12.75" x14ac:dyDescent="0.2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9"/>
      <c r="Q539" s="39"/>
      <c r="R539" s="39"/>
      <c r="S539" s="39"/>
      <c r="T539" s="39"/>
      <c r="U539" s="38"/>
      <c r="V539" s="38"/>
      <c r="W539" s="38"/>
      <c r="X539" s="38"/>
      <c r="Y539" s="38"/>
      <c r="Z539" s="38"/>
    </row>
    <row r="540" spans="2:26" ht="12.75" x14ac:dyDescent="0.2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9"/>
      <c r="Q540" s="39"/>
      <c r="R540" s="39"/>
      <c r="S540" s="39"/>
      <c r="T540" s="39"/>
      <c r="U540" s="38"/>
      <c r="V540" s="38"/>
      <c r="W540" s="38"/>
      <c r="X540" s="38"/>
      <c r="Y540" s="38"/>
      <c r="Z540" s="38"/>
    </row>
    <row r="541" spans="2:26" ht="12.75" x14ac:dyDescent="0.2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9"/>
      <c r="Q541" s="39"/>
      <c r="R541" s="39"/>
      <c r="S541" s="39"/>
      <c r="T541" s="39"/>
      <c r="U541" s="38"/>
      <c r="V541" s="38"/>
      <c r="W541" s="38"/>
      <c r="X541" s="38"/>
      <c r="Y541" s="38"/>
      <c r="Z541" s="38"/>
    </row>
    <row r="542" spans="2:26" ht="12.75" x14ac:dyDescent="0.2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9"/>
      <c r="Q542" s="39"/>
      <c r="R542" s="39"/>
      <c r="S542" s="39"/>
      <c r="T542" s="39"/>
      <c r="U542" s="38"/>
      <c r="V542" s="38"/>
      <c r="W542" s="38"/>
      <c r="X542" s="38"/>
      <c r="Y542" s="38"/>
      <c r="Z542" s="38"/>
    </row>
    <row r="543" spans="2:26" ht="12.75" x14ac:dyDescent="0.2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9"/>
      <c r="Q543" s="39"/>
      <c r="R543" s="39"/>
      <c r="S543" s="39"/>
      <c r="T543" s="39"/>
      <c r="U543" s="38"/>
      <c r="V543" s="38"/>
      <c r="W543" s="38"/>
      <c r="X543" s="38"/>
      <c r="Y543" s="38"/>
      <c r="Z543" s="38"/>
    </row>
    <row r="544" spans="2:26" ht="12.75" x14ac:dyDescent="0.2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9"/>
      <c r="Q544" s="39"/>
      <c r="R544" s="39"/>
      <c r="S544" s="39"/>
      <c r="T544" s="39"/>
      <c r="U544" s="38"/>
      <c r="V544" s="38"/>
      <c r="W544" s="38"/>
      <c r="X544" s="38"/>
      <c r="Y544" s="38"/>
      <c r="Z544" s="38"/>
    </row>
    <row r="545" spans="2:26" ht="12.75" x14ac:dyDescent="0.2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9"/>
      <c r="Q545" s="39"/>
      <c r="R545" s="39"/>
      <c r="S545" s="39"/>
      <c r="T545" s="39"/>
      <c r="U545" s="38"/>
      <c r="V545" s="38"/>
      <c r="W545" s="38"/>
      <c r="X545" s="38"/>
      <c r="Y545" s="38"/>
      <c r="Z545" s="38"/>
    </row>
    <row r="546" spans="2:26" ht="12.75" x14ac:dyDescent="0.2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9"/>
      <c r="Q546" s="39"/>
      <c r="R546" s="39"/>
      <c r="S546" s="39"/>
      <c r="T546" s="39"/>
      <c r="U546" s="38"/>
      <c r="V546" s="38"/>
      <c r="W546" s="38"/>
      <c r="X546" s="38"/>
      <c r="Y546" s="38"/>
      <c r="Z546" s="38"/>
    </row>
    <row r="547" spans="2:26" ht="12.75" x14ac:dyDescent="0.2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9"/>
      <c r="Q547" s="39"/>
      <c r="R547" s="39"/>
      <c r="S547" s="39"/>
      <c r="T547" s="39"/>
      <c r="U547" s="38"/>
      <c r="V547" s="38"/>
      <c r="W547" s="38"/>
      <c r="X547" s="38"/>
      <c r="Y547" s="38"/>
      <c r="Z547" s="38"/>
    </row>
    <row r="548" spans="2:26" ht="12.75" x14ac:dyDescent="0.2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9"/>
      <c r="Q548" s="39"/>
      <c r="R548" s="39"/>
      <c r="S548" s="39"/>
      <c r="T548" s="39"/>
      <c r="U548" s="38"/>
      <c r="V548" s="38"/>
      <c r="W548" s="38"/>
      <c r="X548" s="38"/>
      <c r="Y548" s="38"/>
      <c r="Z548" s="38"/>
    </row>
    <row r="549" spans="2:26" ht="12.75" x14ac:dyDescent="0.2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9"/>
      <c r="Q549" s="39"/>
      <c r="R549" s="39"/>
      <c r="S549" s="39"/>
      <c r="T549" s="39"/>
      <c r="U549" s="38"/>
      <c r="V549" s="38"/>
      <c r="W549" s="38"/>
      <c r="X549" s="38"/>
      <c r="Y549" s="38"/>
      <c r="Z549" s="38"/>
    </row>
    <row r="550" spans="2:26" ht="12.75" x14ac:dyDescent="0.2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9"/>
      <c r="Q550" s="39"/>
      <c r="R550" s="39"/>
      <c r="S550" s="39"/>
      <c r="T550" s="39"/>
      <c r="U550" s="38"/>
      <c r="V550" s="38"/>
      <c r="W550" s="38"/>
      <c r="X550" s="38"/>
      <c r="Y550" s="38"/>
      <c r="Z550" s="38"/>
    </row>
    <row r="551" spans="2:26" ht="12.75" x14ac:dyDescent="0.2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9"/>
      <c r="Q551" s="39"/>
      <c r="R551" s="39"/>
      <c r="S551" s="39"/>
      <c r="T551" s="39"/>
      <c r="U551" s="38"/>
      <c r="V551" s="38"/>
      <c r="W551" s="38"/>
      <c r="X551" s="38"/>
      <c r="Y551" s="38"/>
      <c r="Z551" s="38"/>
    </row>
    <row r="552" spans="2:26" ht="12.75" x14ac:dyDescent="0.2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9"/>
      <c r="Q552" s="39"/>
      <c r="R552" s="39"/>
      <c r="S552" s="39"/>
      <c r="T552" s="39"/>
      <c r="U552" s="38"/>
      <c r="V552" s="38"/>
      <c r="W552" s="38"/>
      <c r="X552" s="38"/>
      <c r="Y552" s="38"/>
      <c r="Z552" s="38"/>
    </row>
    <row r="553" spans="2:26" ht="12.75" x14ac:dyDescent="0.2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9"/>
      <c r="Q553" s="39"/>
      <c r="R553" s="39"/>
      <c r="S553" s="39"/>
      <c r="T553" s="39"/>
      <c r="U553" s="38"/>
      <c r="V553" s="38"/>
      <c r="W553" s="38"/>
      <c r="X553" s="38"/>
      <c r="Y553" s="38"/>
      <c r="Z553" s="38"/>
    </row>
    <row r="554" spans="2:26" ht="12.75" x14ac:dyDescent="0.2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9"/>
      <c r="Q554" s="39"/>
      <c r="R554" s="39"/>
      <c r="S554" s="39"/>
      <c r="T554" s="39"/>
      <c r="U554" s="38"/>
      <c r="V554" s="38"/>
      <c r="W554" s="38"/>
      <c r="X554" s="38"/>
      <c r="Y554" s="38"/>
      <c r="Z554" s="38"/>
    </row>
    <row r="555" spans="2:26" ht="12.75" x14ac:dyDescent="0.2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9"/>
      <c r="Q555" s="39"/>
      <c r="R555" s="39"/>
      <c r="S555" s="39"/>
      <c r="T555" s="39"/>
      <c r="U555" s="38"/>
      <c r="V555" s="38"/>
      <c r="W555" s="38"/>
      <c r="X555" s="38"/>
      <c r="Y555" s="38"/>
      <c r="Z555" s="38"/>
    </row>
    <row r="556" spans="2:26" ht="12.75" x14ac:dyDescent="0.2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9"/>
      <c r="Q556" s="39"/>
      <c r="R556" s="39"/>
      <c r="S556" s="39"/>
      <c r="T556" s="39"/>
      <c r="U556" s="38"/>
      <c r="V556" s="38"/>
      <c r="W556" s="38"/>
      <c r="X556" s="38"/>
      <c r="Y556" s="38"/>
      <c r="Z556" s="38"/>
    </row>
    <row r="557" spans="2:26" ht="12.75" x14ac:dyDescent="0.2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9"/>
      <c r="Q557" s="39"/>
      <c r="R557" s="39"/>
      <c r="S557" s="39"/>
      <c r="T557" s="39"/>
      <c r="U557" s="38"/>
      <c r="V557" s="38"/>
      <c r="W557" s="38"/>
      <c r="X557" s="38"/>
      <c r="Y557" s="38"/>
      <c r="Z557" s="38"/>
    </row>
    <row r="558" spans="2:26" ht="12.75" x14ac:dyDescent="0.2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9"/>
      <c r="Q558" s="39"/>
      <c r="R558" s="39"/>
      <c r="S558" s="39"/>
      <c r="T558" s="39"/>
      <c r="U558" s="38"/>
      <c r="V558" s="38"/>
      <c r="W558" s="38"/>
      <c r="X558" s="38"/>
      <c r="Y558" s="38"/>
      <c r="Z558" s="38"/>
    </row>
    <row r="559" spans="2:26" ht="12.75" x14ac:dyDescent="0.2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9"/>
      <c r="Q559" s="39"/>
      <c r="R559" s="39"/>
      <c r="S559" s="39"/>
      <c r="T559" s="39"/>
      <c r="U559" s="38"/>
      <c r="V559" s="38"/>
      <c r="W559" s="38"/>
      <c r="X559" s="38"/>
      <c r="Y559" s="38"/>
      <c r="Z559" s="38"/>
    </row>
    <row r="560" spans="2:26" ht="12.75" x14ac:dyDescent="0.2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9"/>
      <c r="Q560" s="39"/>
      <c r="R560" s="39"/>
      <c r="S560" s="39"/>
      <c r="T560" s="39"/>
      <c r="U560" s="38"/>
      <c r="V560" s="38"/>
      <c r="W560" s="38"/>
      <c r="X560" s="38"/>
      <c r="Y560" s="38"/>
      <c r="Z560" s="38"/>
    </row>
    <row r="561" spans="2:26" ht="12.75" x14ac:dyDescent="0.2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9"/>
      <c r="Q561" s="39"/>
      <c r="R561" s="39"/>
      <c r="S561" s="39"/>
      <c r="T561" s="39"/>
      <c r="U561" s="38"/>
      <c r="V561" s="38"/>
      <c r="W561" s="38"/>
      <c r="X561" s="38"/>
      <c r="Y561" s="38"/>
      <c r="Z561" s="38"/>
    </row>
    <row r="562" spans="2:26" ht="12.75" x14ac:dyDescent="0.2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9"/>
      <c r="Q562" s="39"/>
      <c r="R562" s="39"/>
      <c r="S562" s="39"/>
      <c r="T562" s="39"/>
      <c r="U562" s="38"/>
      <c r="V562" s="38"/>
      <c r="W562" s="38"/>
      <c r="X562" s="38"/>
      <c r="Y562" s="38"/>
      <c r="Z562" s="38"/>
    </row>
    <row r="563" spans="2:26" ht="12.75" x14ac:dyDescent="0.2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9"/>
      <c r="Q563" s="39"/>
      <c r="R563" s="39"/>
      <c r="S563" s="39"/>
      <c r="T563" s="39"/>
      <c r="U563" s="38"/>
      <c r="V563" s="38"/>
      <c r="W563" s="38"/>
      <c r="X563" s="38"/>
      <c r="Y563" s="38"/>
      <c r="Z563" s="38"/>
    </row>
    <row r="564" spans="2:26" ht="12.75" x14ac:dyDescent="0.2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9"/>
      <c r="Q564" s="39"/>
      <c r="R564" s="39"/>
      <c r="S564" s="39"/>
      <c r="T564" s="39"/>
      <c r="U564" s="38"/>
      <c r="V564" s="38"/>
      <c r="W564" s="38"/>
      <c r="X564" s="38"/>
      <c r="Y564" s="38"/>
      <c r="Z564" s="38"/>
    </row>
    <row r="565" spans="2:26" ht="12.75" x14ac:dyDescent="0.2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9"/>
      <c r="Q565" s="39"/>
      <c r="R565" s="39"/>
      <c r="S565" s="39"/>
      <c r="T565" s="39"/>
      <c r="U565" s="38"/>
      <c r="V565" s="38"/>
      <c r="W565" s="38"/>
      <c r="X565" s="38"/>
      <c r="Y565" s="38"/>
      <c r="Z565" s="38"/>
    </row>
    <row r="566" spans="2:26" ht="12.75" x14ac:dyDescent="0.2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9"/>
      <c r="Q566" s="39"/>
      <c r="R566" s="39"/>
      <c r="S566" s="39"/>
      <c r="T566" s="39"/>
      <c r="U566" s="38"/>
      <c r="V566" s="38"/>
      <c r="W566" s="38"/>
      <c r="X566" s="38"/>
      <c r="Y566" s="38"/>
      <c r="Z566" s="38"/>
    </row>
    <row r="567" spans="2:26" ht="12.75" x14ac:dyDescent="0.2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9"/>
      <c r="Q567" s="39"/>
      <c r="R567" s="39"/>
      <c r="S567" s="39"/>
      <c r="T567" s="39"/>
      <c r="U567" s="38"/>
      <c r="V567" s="38"/>
      <c r="W567" s="38"/>
      <c r="X567" s="38"/>
      <c r="Y567" s="38"/>
      <c r="Z567" s="38"/>
    </row>
    <row r="568" spans="2:26" ht="12.75" x14ac:dyDescent="0.2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9"/>
      <c r="Q568" s="39"/>
      <c r="R568" s="39"/>
      <c r="S568" s="39"/>
      <c r="T568" s="39"/>
      <c r="U568" s="38"/>
      <c r="V568" s="38"/>
      <c r="W568" s="38"/>
      <c r="X568" s="38"/>
      <c r="Y568" s="38"/>
      <c r="Z568" s="38"/>
    </row>
    <row r="569" spans="2:26" ht="12.75" x14ac:dyDescent="0.2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9"/>
      <c r="Q569" s="39"/>
      <c r="R569" s="39"/>
      <c r="S569" s="39"/>
      <c r="T569" s="39"/>
      <c r="U569" s="38"/>
      <c r="V569" s="38"/>
      <c r="W569" s="38"/>
      <c r="X569" s="38"/>
      <c r="Y569" s="38"/>
      <c r="Z569" s="38"/>
    </row>
    <row r="570" spans="2:26" ht="12.75" x14ac:dyDescent="0.2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9"/>
      <c r="Q570" s="39"/>
      <c r="R570" s="39"/>
      <c r="S570" s="39"/>
      <c r="T570" s="39"/>
      <c r="U570" s="38"/>
      <c r="V570" s="38"/>
      <c r="W570" s="38"/>
      <c r="X570" s="38"/>
      <c r="Y570" s="38"/>
      <c r="Z570" s="38"/>
    </row>
    <row r="571" spans="2:26" ht="12.75" x14ac:dyDescent="0.2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9"/>
      <c r="Q571" s="39"/>
      <c r="R571" s="39"/>
      <c r="S571" s="39"/>
      <c r="T571" s="39"/>
      <c r="U571" s="38"/>
      <c r="V571" s="38"/>
      <c r="W571" s="38"/>
      <c r="X571" s="38"/>
      <c r="Y571" s="38"/>
      <c r="Z571" s="38"/>
    </row>
    <row r="572" spans="2:26" ht="12.75" x14ac:dyDescent="0.2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9"/>
      <c r="Q572" s="39"/>
      <c r="R572" s="39"/>
      <c r="S572" s="39"/>
      <c r="T572" s="39"/>
      <c r="U572" s="38"/>
      <c r="V572" s="38"/>
      <c r="W572" s="38"/>
      <c r="X572" s="38"/>
      <c r="Y572" s="38"/>
      <c r="Z572" s="38"/>
    </row>
    <row r="573" spans="2:26" ht="12.75" x14ac:dyDescent="0.2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9"/>
      <c r="Q573" s="39"/>
      <c r="R573" s="39"/>
      <c r="S573" s="39"/>
      <c r="T573" s="39"/>
      <c r="U573" s="38"/>
      <c r="V573" s="38"/>
      <c r="W573" s="38"/>
      <c r="X573" s="38"/>
      <c r="Y573" s="38"/>
      <c r="Z573" s="38"/>
    </row>
    <row r="574" spans="2:26" ht="12.75" x14ac:dyDescent="0.2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9"/>
      <c r="Q574" s="39"/>
      <c r="R574" s="39"/>
      <c r="S574" s="39"/>
      <c r="T574" s="39"/>
      <c r="U574" s="38"/>
      <c r="V574" s="38"/>
      <c r="W574" s="38"/>
      <c r="X574" s="38"/>
      <c r="Y574" s="38"/>
      <c r="Z574" s="38"/>
    </row>
    <row r="575" spans="2:26" ht="12.75" x14ac:dyDescent="0.2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9"/>
      <c r="Q575" s="39"/>
      <c r="R575" s="39"/>
      <c r="S575" s="39"/>
      <c r="T575" s="39"/>
      <c r="U575" s="38"/>
      <c r="V575" s="38"/>
      <c r="W575" s="38"/>
      <c r="X575" s="38"/>
      <c r="Y575" s="38"/>
      <c r="Z575" s="38"/>
    </row>
    <row r="576" spans="2:26" ht="12.75" x14ac:dyDescent="0.2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9"/>
      <c r="Q576" s="39"/>
      <c r="R576" s="39"/>
      <c r="S576" s="39"/>
      <c r="T576" s="39"/>
      <c r="U576" s="38"/>
      <c r="V576" s="38"/>
      <c r="W576" s="38"/>
      <c r="X576" s="38"/>
      <c r="Y576" s="38"/>
      <c r="Z576" s="38"/>
    </row>
    <row r="577" spans="2:26" ht="12.75" x14ac:dyDescent="0.2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9"/>
      <c r="Q577" s="39"/>
      <c r="R577" s="39"/>
      <c r="S577" s="39"/>
      <c r="T577" s="39"/>
      <c r="U577" s="38"/>
      <c r="V577" s="38"/>
      <c r="W577" s="38"/>
      <c r="X577" s="38"/>
      <c r="Y577" s="38"/>
      <c r="Z577" s="38"/>
    </row>
    <row r="578" spans="2:26" ht="12.75" x14ac:dyDescent="0.2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9"/>
      <c r="Q578" s="39"/>
      <c r="R578" s="39"/>
      <c r="S578" s="39"/>
      <c r="T578" s="39"/>
      <c r="U578" s="38"/>
      <c r="V578" s="38"/>
      <c r="W578" s="38"/>
      <c r="X578" s="38"/>
      <c r="Y578" s="38"/>
      <c r="Z578" s="38"/>
    </row>
    <row r="579" spans="2:26" ht="12.75" x14ac:dyDescent="0.2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9"/>
      <c r="Q579" s="39"/>
      <c r="R579" s="39"/>
      <c r="S579" s="39"/>
      <c r="T579" s="39"/>
      <c r="U579" s="38"/>
      <c r="V579" s="38"/>
      <c r="W579" s="38"/>
      <c r="X579" s="38"/>
      <c r="Y579" s="38"/>
      <c r="Z579" s="38"/>
    </row>
    <row r="580" spans="2:26" ht="12.75" x14ac:dyDescent="0.2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9"/>
      <c r="Q580" s="39"/>
      <c r="R580" s="39"/>
      <c r="S580" s="39"/>
      <c r="T580" s="39"/>
      <c r="U580" s="38"/>
      <c r="V580" s="38"/>
      <c r="W580" s="38"/>
      <c r="X580" s="38"/>
      <c r="Y580" s="38"/>
      <c r="Z580" s="38"/>
    </row>
    <row r="581" spans="2:26" ht="12.75" x14ac:dyDescent="0.2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9"/>
      <c r="Q581" s="39"/>
      <c r="R581" s="39"/>
      <c r="S581" s="39"/>
      <c r="T581" s="39"/>
      <c r="U581" s="38"/>
      <c r="V581" s="38"/>
      <c r="W581" s="38"/>
      <c r="X581" s="38"/>
      <c r="Y581" s="38"/>
      <c r="Z581" s="38"/>
    </row>
    <row r="582" spans="2:26" ht="12.75" x14ac:dyDescent="0.2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9"/>
      <c r="Q582" s="39"/>
      <c r="R582" s="39"/>
      <c r="S582" s="39"/>
      <c r="T582" s="39"/>
      <c r="U582" s="38"/>
      <c r="V582" s="38"/>
      <c r="W582" s="38"/>
      <c r="X582" s="38"/>
      <c r="Y582" s="38"/>
      <c r="Z582" s="38"/>
    </row>
    <row r="583" spans="2:26" ht="12.75" x14ac:dyDescent="0.2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9"/>
      <c r="Q583" s="39"/>
      <c r="R583" s="39"/>
      <c r="S583" s="39"/>
      <c r="T583" s="39"/>
      <c r="U583" s="38"/>
      <c r="V583" s="38"/>
      <c r="W583" s="38"/>
      <c r="X583" s="38"/>
      <c r="Y583" s="38"/>
      <c r="Z583" s="38"/>
    </row>
    <row r="584" spans="2:26" ht="12.75" x14ac:dyDescent="0.2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9"/>
      <c r="Q584" s="39"/>
      <c r="R584" s="39"/>
      <c r="S584" s="39"/>
      <c r="T584" s="39"/>
      <c r="U584" s="38"/>
      <c r="V584" s="38"/>
      <c r="W584" s="38"/>
      <c r="X584" s="38"/>
      <c r="Y584" s="38"/>
      <c r="Z584" s="38"/>
    </row>
    <row r="585" spans="2:26" ht="12.75" x14ac:dyDescent="0.2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9"/>
      <c r="Q585" s="39"/>
      <c r="R585" s="39"/>
      <c r="S585" s="39"/>
      <c r="T585" s="39"/>
      <c r="U585" s="38"/>
      <c r="V585" s="38"/>
      <c r="W585" s="38"/>
      <c r="X585" s="38"/>
      <c r="Y585" s="38"/>
      <c r="Z585" s="38"/>
    </row>
    <row r="586" spans="2:26" ht="12.75" x14ac:dyDescent="0.2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9"/>
      <c r="Q586" s="39"/>
      <c r="R586" s="39"/>
      <c r="S586" s="39"/>
      <c r="T586" s="39"/>
      <c r="U586" s="38"/>
      <c r="V586" s="38"/>
      <c r="W586" s="38"/>
      <c r="X586" s="38"/>
      <c r="Y586" s="38"/>
      <c r="Z586" s="38"/>
    </row>
    <row r="587" spans="2:26" ht="12.75" x14ac:dyDescent="0.2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9"/>
      <c r="Q587" s="39"/>
      <c r="R587" s="39"/>
      <c r="S587" s="39"/>
      <c r="T587" s="39"/>
      <c r="U587" s="38"/>
      <c r="V587" s="38"/>
      <c r="W587" s="38"/>
      <c r="X587" s="38"/>
      <c r="Y587" s="38"/>
      <c r="Z587" s="38"/>
    </row>
    <row r="588" spans="2:26" ht="12.75" x14ac:dyDescent="0.2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9"/>
      <c r="Q588" s="39"/>
      <c r="R588" s="39"/>
      <c r="S588" s="39"/>
      <c r="T588" s="39"/>
      <c r="U588" s="38"/>
      <c r="V588" s="38"/>
      <c r="W588" s="38"/>
      <c r="X588" s="38"/>
      <c r="Y588" s="38"/>
      <c r="Z588" s="38"/>
    </row>
    <row r="589" spans="2:26" ht="12.75" x14ac:dyDescent="0.2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9"/>
      <c r="Q589" s="39"/>
      <c r="R589" s="39"/>
      <c r="S589" s="39"/>
      <c r="T589" s="39"/>
      <c r="U589" s="38"/>
      <c r="V589" s="38"/>
      <c r="W589" s="38"/>
      <c r="X589" s="38"/>
      <c r="Y589" s="38"/>
      <c r="Z589" s="38"/>
    </row>
    <row r="590" spans="2:26" ht="12.75" x14ac:dyDescent="0.2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9"/>
      <c r="Q590" s="39"/>
      <c r="R590" s="39"/>
      <c r="S590" s="39"/>
      <c r="T590" s="39"/>
      <c r="U590" s="38"/>
      <c r="V590" s="38"/>
      <c r="W590" s="38"/>
      <c r="X590" s="38"/>
      <c r="Y590" s="38"/>
      <c r="Z590" s="38"/>
    </row>
    <row r="591" spans="2:26" ht="12.75" x14ac:dyDescent="0.2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9"/>
      <c r="Q591" s="39"/>
      <c r="R591" s="39"/>
      <c r="S591" s="39"/>
      <c r="T591" s="39"/>
      <c r="U591" s="38"/>
      <c r="V591" s="38"/>
      <c r="W591" s="38"/>
      <c r="X591" s="38"/>
      <c r="Y591" s="38"/>
      <c r="Z591" s="38"/>
    </row>
    <row r="592" spans="2:26" ht="12.75" x14ac:dyDescent="0.2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9"/>
      <c r="Q592" s="39"/>
      <c r="R592" s="39"/>
      <c r="S592" s="39"/>
      <c r="T592" s="39"/>
      <c r="U592" s="38"/>
      <c r="V592" s="38"/>
      <c r="W592" s="38"/>
      <c r="X592" s="38"/>
      <c r="Y592" s="38"/>
      <c r="Z592" s="38"/>
    </row>
    <row r="593" spans="2:26" ht="12.75" x14ac:dyDescent="0.2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9"/>
      <c r="Q593" s="39"/>
      <c r="R593" s="39"/>
      <c r="S593" s="39"/>
      <c r="T593" s="39"/>
      <c r="U593" s="38"/>
      <c r="V593" s="38"/>
      <c r="W593" s="38"/>
      <c r="X593" s="38"/>
      <c r="Y593" s="38"/>
      <c r="Z593" s="38"/>
    </row>
    <row r="594" spans="2:26" ht="12.75" x14ac:dyDescent="0.2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9"/>
      <c r="Q594" s="39"/>
      <c r="R594" s="39"/>
      <c r="S594" s="39"/>
      <c r="T594" s="39"/>
      <c r="U594" s="38"/>
      <c r="V594" s="38"/>
      <c r="W594" s="38"/>
      <c r="X594" s="38"/>
      <c r="Y594" s="38"/>
      <c r="Z594" s="38"/>
    </row>
    <row r="595" spans="2:26" ht="12.75" x14ac:dyDescent="0.2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9"/>
      <c r="Q595" s="39"/>
      <c r="R595" s="39"/>
      <c r="S595" s="39"/>
      <c r="T595" s="39"/>
      <c r="U595" s="38"/>
      <c r="V595" s="38"/>
      <c r="W595" s="38"/>
      <c r="X595" s="38"/>
      <c r="Y595" s="38"/>
      <c r="Z595" s="38"/>
    </row>
    <row r="596" spans="2:26" ht="12.75" x14ac:dyDescent="0.2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9"/>
      <c r="Q596" s="39"/>
      <c r="R596" s="39"/>
      <c r="S596" s="39"/>
      <c r="T596" s="39"/>
      <c r="U596" s="38"/>
      <c r="V596" s="38"/>
      <c r="W596" s="38"/>
      <c r="X596" s="38"/>
      <c r="Y596" s="38"/>
      <c r="Z596" s="38"/>
    </row>
    <row r="597" spans="2:26" ht="12.75" x14ac:dyDescent="0.2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9"/>
      <c r="Q597" s="39"/>
      <c r="R597" s="39"/>
      <c r="S597" s="39"/>
      <c r="T597" s="39"/>
      <c r="U597" s="38"/>
      <c r="V597" s="38"/>
      <c r="W597" s="38"/>
      <c r="X597" s="38"/>
      <c r="Y597" s="38"/>
      <c r="Z597" s="38"/>
    </row>
    <row r="598" spans="2:26" ht="12.75" x14ac:dyDescent="0.2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9"/>
      <c r="Q598" s="39"/>
      <c r="R598" s="39"/>
      <c r="S598" s="39"/>
      <c r="T598" s="39"/>
      <c r="U598" s="38"/>
      <c r="V598" s="38"/>
      <c r="W598" s="38"/>
      <c r="X598" s="38"/>
      <c r="Y598" s="38"/>
      <c r="Z598" s="38"/>
    </row>
    <row r="599" spans="2:26" ht="12.75" x14ac:dyDescent="0.2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9"/>
      <c r="Q599" s="39"/>
      <c r="R599" s="39"/>
      <c r="S599" s="39"/>
      <c r="T599" s="39"/>
      <c r="U599" s="38"/>
      <c r="V599" s="38"/>
      <c r="W599" s="38"/>
      <c r="X599" s="38"/>
      <c r="Y599" s="38"/>
      <c r="Z599" s="38"/>
    </row>
    <row r="600" spans="2:26" ht="12.75" x14ac:dyDescent="0.2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9"/>
      <c r="Q600" s="39"/>
      <c r="R600" s="39"/>
      <c r="S600" s="39"/>
      <c r="T600" s="39"/>
      <c r="U600" s="38"/>
      <c r="V600" s="38"/>
      <c r="W600" s="38"/>
      <c r="X600" s="38"/>
      <c r="Y600" s="38"/>
      <c r="Z600" s="38"/>
    </row>
    <row r="601" spans="2:26" ht="12.75" x14ac:dyDescent="0.2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9"/>
      <c r="Q601" s="39"/>
      <c r="R601" s="39"/>
      <c r="S601" s="39"/>
      <c r="T601" s="39"/>
      <c r="U601" s="38"/>
      <c r="V601" s="38"/>
      <c r="W601" s="38"/>
      <c r="X601" s="38"/>
      <c r="Y601" s="38"/>
      <c r="Z601" s="38"/>
    </row>
    <row r="602" spans="2:26" ht="12.75" x14ac:dyDescent="0.2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9"/>
      <c r="Q602" s="39"/>
      <c r="R602" s="39"/>
      <c r="S602" s="39"/>
      <c r="T602" s="39"/>
      <c r="U602" s="38"/>
      <c r="V602" s="38"/>
      <c r="W602" s="38"/>
      <c r="X602" s="38"/>
      <c r="Y602" s="38"/>
      <c r="Z602" s="38"/>
    </row>
    <row r="603" spans="2:26" ht="12.75" x14ac:dyDescent="0.2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9"/>
      <c r="Q603" s="39"/>
      <c r="R603" s="39"/>
      <c r="S603" s="39"/>
      <c r="T603" s="39"/>
      <c r="U603" s="38"/>
      <c r="V603" s="38"/>
      <c r="W603" s="38"/>
      <c r="X603" s="38"/>
      <c r="Y603" s="38"/>
      <c r="Z603" s="38"/>
    </row>
    <row r="604" spans="2:26" ht="12.75" x14ac:dyDescent="0.2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9"/>
      <c r="Q604" s="39"/>
      <c r="R604" s="39"/>
      <c r="S604" s="39"/>
      <c r="T604" s="39"/>
      <c r="U604" s="38"/>
      <c r="V604" s="38"/>
      <c r="W604" s="38"/>
      <c r="X604" s="38"/>
      <c r="Y604" s="38"/>
      <c r="Z604" s="38"/>
    </row>
    <row r="605" spans="2:26" ht="12.75" x14ac:dyDescent="0.2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9"/>
      <c r="Q605" s="39"/>
      <c r="R605" s="39"/>
      <c r="S605" s="39"/>
      <c r="T605" s="39"/>
      <c r="U605" s="38"/>
      <c r="V605" s="38"/>
      <c r="W605" s="38"/>
      <c r="X605" s="38"/>
      <c r="Y605" s="38"/>
      <c r="Z605" s="38"/>
    </row>
    <row r="606" spans="2:26" ht="12.75" x14ac:dyDescent="0.2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9"/>
      <c r="Q606" s="39"/>
      <c r="R606" s="39"/>
      <c r="S606" s="39"/>
      <c r="T606" s="39"/>
      <c r="U606" s="38"/>
      <c r="V606" s="38"/>
      <c r="W606" s="38"/>
      <c r="X606" s="38"/>
      <c r="Y606" s="38"/>
      <c r="Z606" s="38"/>
    </row>
    <row r="607" spans="2:26" ht="12.75" x14ac:dyDescent="0.2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9"/>
      <c r="Q607" s="39"/>
      <c r="R607" s="39"/>
      <c r="S607" s="39"/>
      <c r="T607" s="39"/>
      <c r="U607" s="38"/>
      <c r="V607" s="38"/>
      <c r="W607" s="38"/>
      <c r="X607" s="38"/>
      <c r="Y607" s="38"/>
      <c r="Z607" s="38"/>
    </row>
    <row r="608" spans="2:26" ht="12.75" x14ac:dyDescent="0.2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9"/>
      <c r="Q608" s="39"/>
      <c r="R608" s="39"/>
      <c r="S608" s="39"/>
      <c r="T608" s="39"/>
      <c r="U608" s="38"/>
      <c r="V608" s="38"/>
      <c r="W608" s="38"/>
      <c r="X608" s="38"/>
      <c r="Y608" s="38"/>
      <c r="Z608" s="38"/>
    </row>
    <row r="609" spans="2:26" ht="12.75" x14ac:dyDescent="0.2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9"/>
      <c r="Q609" s="39"/>
      <c r="R609" s="39"/>
      <c r="S609" s="39"/>
      <c r="T609" s="39"/>
      <c r="U609" s="38"/>
      <c r="V609" s="38"/>
      <c r="W609" s="38"/>
      <c r="X609" s="38"/>
      <c r="Y609" s="38"/>
      <c r="Z609" s="38"/>
    </row>
    <row r="610" spans="2:26" ht="12.75" x14ac:dyDescent="0.2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9"/>
      <c r="Q610" s="39"/>
      <c r="R610" s="39"/>
      <c r="S610" s="39"/>
      <c r="T610" s="39"/>
      <c r="U610" s="38"/>
      <c r="V610" s="38"/>
      <c r="W610" s="38"/>
      <c r="X610" s="38"/>
      <c r="Y610" s="38"/>
      <c r="Z610" s="38"/>
    </row>
    <row r="611" spans="2:26" ht="12.75" x14ac:dyDescent="0.2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9"/>
      <c r="Q611" s="39"/>
      <c r="R611" s="39"/>
      <c r="S611" s="39"/>
      <c r="T611" s="39"/>
      <c r="U611" s="38"/>
      <c r="V611" s="38"/>
      <c r="W611" s="38"/>
      <c r="X611" s="38"/>
      <c r="Y611" s="38"/>
      <c r="Z611" s="38"/>
    </row>
    <row r="612" spans="2:26" ht="12.75" x14ac:dyDescent="0.2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9"/>
      <c r="Q612" s="39"/>
      <c r="R612" s="39"/>
      <c r="S612" s="39"/>
      <c r="T612" s="39"/>
      <c r="U612" s="38"/>
      <c r="V612" s="38"/>
      <c r="W612" s="38"/>
      <c r="X612" s="38"/>
      <c r="Y612" s="38"/>
      <c r="Z612" s="38"/>
    </row>
    <row r="613" spans="2:26" ht="12.75" x14ac:dyDescent="0.2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9"/>
      <c r="Q613" s="39"/>
      <c r="R613" s="39"/>
      <c r="S613" s="39"/>
      <c r="T613" s="39"/>
      <c r="U613" s="38"/>
      <c r="V613" s="38"/>
      <c r="W613" s="38"/>
      <c r="X613" s="38"/>
      <c r="Y613" s="38"/>
      <c r="Z613" s="38"/>
    </row>
    <row r="614" spans="2:26" ht="12.75" x14ac:dyDescent="0.2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9"/>
      <c r="Q614" s="39"/>
      <c r="R614" s="39"/>
      <c r="S614" s="39"/>
      <c r="T614" s="39"/>
      <c r="U614" s="38"/>
      <c r="V614" s="38"/>
      <c r="W614" s="38"/>
      <c r="X614" s="38"/>
      <c r="Y614" s="38"/>
      <c r="Z614" s="38"/>
    </row>
    <row r="615" spans="2:26" ht="12.75" x14ac:dyDescent="0.2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9"/>
      <c r="Q615" s="39"/>
      <c r="R615" s="39"/>
      <c r="S615" s="39"/>
      <c r="T615" s="39"/>
      <c r="U615" s="38"/>
      <c r="V615" s="38"/>
      <c r="W615" s="38"/>
      <c r="X615" s="38"/>
      <c r="Y615" s="38"/>
      <c r="Z615" s="38"/>
    </row>
    <row r="616" spans="2:26" ht="12.75" x14ac:dyDescent="0.2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9"/>
      <c r="Q616" s="39"/>
      <c r="R616" s="39"/>
      <c r="S616" s="39"/>
      <c r="T616" s="39"/>
      <c r="U616" s="38"/>
      <c r="V616" s="38"/>
      <c r="W616" s="38"/>
      <c r="X616" s="38"/>
      <c r="Y616" s="38"/>
      <c r="Z616" s="38"/>
    </row>
    <row r="617" spans="2:26" ht="12.75" x14ac:dyDescent="0.2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9"/>
      <c r="Q617" s="39"/>
      <c r="R617" s="39"/>
      <c r="S617" s="39"/>
      <c r="T617" s="39"/>
      <c r="U617" s="38"/>
      <c r="V617" s="38"/>
      <c r="W617" s="38"/>
      <c r="X617" s="38"/>
      <c r="Y617" s="38"/>
      <c r="Z617" s="38"/>
    </row>
    <row r="618" spans="2:26" ht="12.75" x14ac:dyDescent="0.2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9"/>
      <c r="Q618" s="39"/>
      <c r="R618" s="39"/>
      <c r="S618" s="39"/>
      <c r="T618" s="39"/>
      <c r="U618" s="38"/>
      <c r="V618" s="38"/>
      <c r="W618" s="38"/>
      <c r="X618" s="38"/>
      <c r="Y618" s="38"/>
      <c r="Z618" s="38"/>
    </row>
    <row r="619" spans="2:26" ht="12.75" x14ac:dyDescent="0.2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9"/>
      <c r="Q619" s="39"/>
      <c r="R619" s="39"/>
      <c r="S619" s="39"/>
      <c r="T619" s="39"/>
      <c r="U619" s="38"/>
      <c r="V619" s="38"/>
      <c r="W619" s="38"/>
      <c r="X619" s="38"/>
      <c r="Y619" s="38"/>
      <c r="Z619" s="38"/>
    </row>
    <row r="620" spans="2:26" ht="12.75" x14ac:dyDescent="0.2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9"/>
      <c r="Q620" s="39"/>
      <c r="R620" s="39"/>
      <c r="S620" s="39"/>
      <c r="T620" s="39"/>
      <c r="U620" s="38"/>
      <c r="V620" s="38"/>
      <c r="W620" s="38"/>
      <c r="X620" s="38"/>
      <c r="Y620" s="38"/>
      <c r="Z620" s="38"/>
    </row>
    <row r="621" spans="2:26" ht="12.75" x14ac:dyDescent="0.2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9"/>
      <c r="Q621" s="39"/>
      <c r="R621" s="39"/>
      <c r="S621" s="39"/>
      <c r="T621" s="39"/>
      <c r="U621" s="38"/>
      <c r="V621" s="38"/>
      <c r="W621" s="38"/>
      <c r="X621" s="38"/>
      <c r="Y621" s="38"/>
      <c r="Z621" s="38"/>
    </row>
    <row r="622" spans="2:26" ht="12.75" x14ac:dyDescent="0.2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9"/>
      <c r="Q622" s="39"/>
      <c r="R622" s="39"/>
      <c r="S622" s="39"/>
      <c r="T622" s="39"/>
      <c r="U622" s="38"/>
      <c r="V622" s="38"/>
      <c r="W622" s="38"/>
      <c r="X622" s="38"/>
      <c r="Y622" s="38"/>
      <c r="Z622" s="38"/>
    </row>
    <row r="623" spans="2:26" ht="12.75" x14ac:dyDescent="0.2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9"/>
      <c r="Q623" s="39"/>
      <c r="R623" s="39"/>
      <c r="S623" s="39"/>
      <c r="T623" s="39"/>
      <c r="U623" s="38"/>
      <c r="V623" s="38"/>
      <c r="W623" s="38"/>
      <c r="X623" s="38"/>
      <c r="Y623" s="38"/>
      <c r="Z623" s="38"/>
    </row>
    <row r="624" spans="2:26" ht="12.75" x14ac:dyDescent="0.2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9"/>
      <c r="Q624" s="39"/>
      <c r="R624" s="39"/>
      <c r="S624" s="39"/>
      <c r="T624" s="39"/>
      <c r="U624" s="38"/>
      <c r="V624" s="38"/>
      <c r="W624" s="38"/>
      <c r="X624" s="38"/>
      <c r="Y624" s="38"/>
      <c r="Z624" s="38"/>
    </row>
    <row r="625" spans="2:26" ht="12.75" x14ac:dyDescent="0.2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9"/>
      <c r="Q625" s="39"/>
      <c r="R625" s="39"/>
      <c r="S625" s="39"/>
      <c r="T625" s="39"/>
      <c r="U625" s="38"/>
      <c r="V625" s="38"/>
      <c r="W625" s="38"/>
      <c r="X625" s="38"/>
      <c r="Y625" s="38"/>
      <c r="Z625" s="38"/>
    </row>
    <row r="626" spans="2:26" ht="12.75" x14ac:dyDescent="0.2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9"/>
      <c r="Q626" s="39"/>
      <c r="R626" s="39"/>
      <c r="S626" s="39"/>
      <c r="T626" s="39"/>
      <c r="U626" s="38"/>
      <c r="V626" s="38"/>
      <c r="W626" s="38"/>
      <c r="X626" s="38"/>
      <c r="Y626" s="38"/>
      <c r="Z626" s="38"/>
    </row>
    <row r="627" spans="2:26" ht="12.75" x14ac:dyDescent="0.2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9"/>
      <c r="Q627" s="39"/>
      <c r="R627" s="39"/>
      <c r="S627" s="39"/>
      <c r="T627" s="39"/>
      <c r="U627" s="38"/>
      <c r="V627" s="38"/>
      <c r="W627" s="38"/>
      <c r="X627" s="38"/>
      <c r="Y627" s="38"/>
      <c r="Z627" s="38"/>
    </row>
    <row r="628" spans="2:26" ht="12.75" x14ac:dyDescent="0.2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9"/>
      <c r="Q628" s="39"/>
      <c r="R628" s="39"/>
      <c r="S628" s="39"/>
      <c r="T628" s="39"/>
      <c r="U628" s="38"/>
      <c r="V628" s="38"/>
      <c r="W628" s="38"/>
      <c r="X628" s="38"/>
      <c r="Y628" s="38"/>
      <c r="Z628" s="38"/>
    </row>
    <row r="629" spans="2:26" ht="12.75" x14ac:dyDescent="0.2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9"/>
      <c r="Q629" s="39"/>
      <c r="R629" s="39"/>
      <c r="S629" s="39"/>
      <c r="T629" s="39"/>
      <c r="U629" s="38"/>
      <c r="V629" s="38"/>
      <c r="W629" s="38"/>
      <c r="X629" s="38"/>
      <c r="Y629" s="38"/>
      <c r="Z629" s="38"/>
    </row>
    <row r="630" spans="2:26" ht="12.75" x14ac:dyDescent="0.2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9"/>
      <c r="Q630" s="39"/>
      <c r="R630" s="39"/>
      <c r="S630" s="39"/>
      <c r="T630" s="39"/>
      <c r="U630" s="38"/>
      <c r="V630" s="38"/>
      <c r="W630" s="38"/>
      <c r="X630" s="38"/>
      <c r="Y630" s="38"/>
      <c r="Z630" s="38"/>
    </row>
    <row r="631" spans="2:26" ht="12.75" x14ac:dyDescent="0.2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9"/>
      <c r="Q631" s="39"/>
      <c r="R631" s="39"/>
      <c r="S631" s="39"/>
      <c r="T631" s="39"/>
      <c r="U631" s="38"/>
      <c r="V631" s="38"/>
      <c r="W631" s="38"/>
      <c r="X631" s="38"/>
      <c r="Y631" s="38"/>
      <c r="Z631" s="38"/>
    </row>
    <row r="632" spans="2:26" ht="12.75" x14ac:dyDescent="0.2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9"/>
      <c r="Q632" s="39"/>
      <c r="R632" s="39"/>
      <c r="S632" s="39"/>
      <c r="T632" s="39"/>
      <c r="U632" s="38"/>
      <c r="V632" s="38"/>
      <c r="W632" s="38"/>
      <c r="X632" s="38"/>
      <c r="Y632" s="38"/>
      <c r="Z632" s="38"/>
    </row>
    <row r="633" spans="2:26" ht="12.75" x14ac:dyDescent="0.2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9"/>
      <c r="Q633" s="39"/>
      <c r="R633" s="39"/>
      <c r="S633" s="39"/>
      <c r="T633" s="39"/>
      <c r="U633" s="38"/>
      <c r="V633" s="38"/>
      <c r="W633" s="38"/>
      <c r="X633" s="38"/>
      <c r="Y633" s="38"/>
      <c r="Z633" s="38"/>
    </row>
    <row r="634" spans="2:26" ht="12.75" x14ac:dyDescent="0.2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9"/>
      <c r="Q634" s="39"/>
      <c r="R634" s="39"/>
      <c r="S634" s="39"/>
      <c r="T634" s="39"/>
      <c r="U634" s="38"/>
      <c r="V634" s="38"/>
      <c r="W634" s="38"/>
      <c r="X634" s="38"/>
      <c r="Y634" s="38"/>
      <c r="Z634" s="38"/>
    </row>
    <row r="635" spans="2:26" ht="12.75" x14ac:dyDescent="0.2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9"/>
      <c r="Q635" s="39"/>
      <c r="R635" s="39"/>
      <c r="S635" s="39"/>
      <c r="T635" s="39"/>
      <c r="U635" s="38"/>
      <c r="V635" s="38"/>
      <c r="W635" s="38"/>
      <c r="X635" s="38"/>
      <c r="Y635" s="38"/>
      <c r="Z635" s="38"/>
    </row>
    <row r="636" spans="2:26" ht="12.75" x14ac:dyDescent="0.2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9"/>
      <c r="Q636" s="39"/>
      <c r="R636" s="39"/>
      <c r="S636" s="39"/>
      <c r="T636" s="39"/>
      <c r="U636" s="38"/>
      <c r="V636" s="38"/>
      <c r="W636" s="38"/>
      <c r="X636" s="38"/>
      <c r="Y636" s="38"/>
      <c r="Z636" s="38"/>
    </row>
    <row r="637" spans="2:26" ht="12.75" x14ac:dyDescent="0.2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9"/>
      <c r="Q637" s="39"/>
      <c r="R637" s="39"/>
      <c r="S637" s="39"/>
      <c r="T637" s="39"/>
      <c r="U637" s="38"/>
      <c r="V637" s="38"/>
      <c r="W637" s="38"/>
      <c r="X637" s="38"/>
      <c r="Y637" s="38"/>
      <c r="Z637" s="38"/>
    </row>
    <row r="638" spans="2:26" ht="12.75" x14ac:dyDescent="0.2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9"/>
      <c r="Q638" s="39"/>
      <c r="R638" s="39"/>
      <c r="S638" s="39"/>
      <c r="T638" s="39"/>
      <c r="U638" s="38"/>
      <c r="V638" s="38"/>
      <c r="W638" s="38"/>
      <c r="X638" s="38"/>
      <c r="Y638" s="38"/>
      <c r="Z638" s="38"/>
    </row>
    <row r="639" spans="2:26" ht="12.75" x14ac:dyDescent="0.2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9"/>
      <c r="Q639" s="39"/>
      <c r="R639" s="39"/>
      <c r="S639" s="39"/>
      <c r="T639" s="39"/>
      <c r="U639" s="38"/>
      <c r="V639" s="38"/>
      <c r="W639" s="38"/>
      <c r="X639" s="38"/>
      <c r="Y639" s="38"/>
      <c r="Z639" s="38"/>
    </row>
    <row r="640" spans="2:26" ht="12.75" x14ac:dyDescent="0.2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9"/>
      <c r="Q640" s="39"/>
      <c r="R640" s="39"/>
      <c r="S640" s="39"/>
      <c r="T640" s="39"/>
      <c r="U640" s="38"/>
      <c r="V640" s="38"/>
      <c r="W640" s="38"/>
      <c r="X640" s="38"/>
      <c r="Y640" s="38"/>
      <c r="Z640" s="38"/>
    </row>
    <row r="641" spans="2:26" ht="12.75" x14ac:dyDescent="0.2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9"/>
      <c r="Q641" s="39"/>
      <c r="R641" s="39"/>
      <c r="S641" s="39"/>
      <c r="T641" s="39"/>
      <c r="U641" s="38"/>
      <c r="V641" s="38"/>
      <c r="W641" s="38"/>
      <c r="X641" s="38"/>
      <c r="Y641" s="38"/>
      <c r="Z641" s="38"/>
    </row>
    <row r="642" spans="2:26" ht="12.75" x14ac:dyDescent="0.2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9"/>
      <c r="Q642" s="39"/>
      <c r="R642" s="39"/>
      <c r="S642" s="39"/>
      <c r="T642" s="39"/>
      <c r="U642" s="38"/>
      <c r="V642" s="38"/>
      <c r="W642" s="38"/>
      <c r="X642" s="38"/>
      <c r="Y642" s="38"/>
      <c r="Z642" s="38"/>
    </row>
    <row r="643" spans="2:26" ht="12.75" x14ac:dyDescent="0.2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9"/>
      <c r="Q643" s="39"/>
      <c r="R643" s="39"/>
      <c r="S643" s="39"/>
      <c r="T643" s="39"/>
      <c r="U643" s="38"/>
      <c r="V643" s="38"/>
      <c r="W643" s="38"/>
      <c r="X643" s="38"/>
      <c r="Y643" s="38"/>
      <c r="Z643" s="38"/>
    </row>
    <row r="644" spans="2:26" ht="12.75" x14ac:dyDescent="0.2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9"/>
      <c r="Q644" s="39"/>
      <c r="R644" s="39"/>
      <c r="S644" s="39"/>
      <c r="T644" s="39"/>
      <c r="U644" s="38"/>
      <c r="V644" s="38"/>
      <c r="W644" s="38"/>
      <c r="X644" s="38"/>
      <c r="Y644" s="38"/>
      <c r="Z644" s="38"/>
    </row>
    <row r="645" spans="2:26" ht="12.75" x14ac:dyDescent="0.2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9"/>
      <c r="Q645" s="39"/>
      <c r="R645" s="39"/>
      <c r="S645" s="39"/>
      <c r="T645" s="39"/>
      <c r="U645" s="38"/>
      <c r="V645" s="38"/>
      <c r="W645" s="38"/>
      <c r="X645" s="38"/>
      <c r="Y645" s="38"/>
      <c r="Z645" s="38"/>
    </row>
    <row r="646" spans="2:26" ht="12.75" x14ac:dyDescent="0.2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9"/>
      <c r="Q646" s="39"/>
      <c r="R646" s="39"/>
      <c r="S646" s="39"/>
      <c r="T646" s="39"/>
      <c r="U646" s="38"/>
      <c r="V646" s="38"/>
      <c r="W646" s="38"/>
      <c r="X646" s="38"/>
      <c r="Y646" s="38"/>
      <c r="Z646" s="38"/>
    </row>
    <row r="647" spans="2:26" ht="12.75" x14ac:dyDescent="0.2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9"/>
      <c r="Q647" s="39"/>
      <c r="R647" s="39"/>
      <c r="S647" s="39"/>
      <c r="T647" s="39"/>
      <c r="U647" s="38"/>
      <c r="V647" s="38"/>
      <c r="W647" s="38"/>
      <c r="X647" s="38"/>
      <c r="Y647" s="38"/>
      <c r="Z647" s="38"/>
    </row>
    <row r="648" spans="2:26" ht="12.75" x14ac:dyDescent="0.2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9"/>
      <c r="Q648" s="39"/>
      <c r="R648" s="39"/>
      <c r="S648" s="39"/>
      <c r="T648" s="39"/>
      <c r="U648" s="38"/>
      <c r="V648" s="38"/>
      <c r="W648" s="38"/>
      <c r="X648" s="38"/>
      <c r="Y648" s="38"/>
      <c r="Z648" s="38"/>
    </row>
    <row r="649" spans="2:26" ht="12.75" x14ac:dyDescent="0.2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9"/>
      <c r="Q649" s="39"/>
      <c r="R649" s="39"/>
      <c r="S649" s="39"/>
      <c r="T649" s="39"/>
      <c r="U649" s="38"/>
      <c r="V649" s="38"/>
      <c r="W649" s="38"/>
      <c r="X649" s="38"/>
      <c r="Y649" s="38"/>
      <c r="Z649" s="38"/>
    </row>
    <row r="650" spans="2:26" ht="12.75" x14ac:dyDescent="0.2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9"/>
      <c r="Q650" s="39"/>
      <c r="R650" s="39"/>
      <c r="S650" s="39"/>
      <c r="T650" s="39"/>
      <c r="U650" s="38"/>
      <c r="V650" s="38"/>
      <c r="W650" s="38"/>
      <c r="X650" s="38"/>
      <c r="Y650" s="38"/>
      <c r="Z650" s="38"/>
    </row>
    <row r="651" spans="2:26" ht="12.75" x14ac:dyDescent="0.2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9"/>
      <c r="Q651" s="39"/>
      <c r="R651" s="39"/>
      <c r="S651" s="39"/>
      <c r="T651" s="39"/>
      <c r="U651" s="38"/>
      <c r="V651" s="38"/>
      <c r="W651" s="38"/>
      <c r="X651" s="38"/>
      <c r="Y651" s="38"/>
      <c r="Z651" s="38"/>
    </row>
    <row r="652" spans="2:26" ht="12.75" x14ac:dyDescent="0.2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9"/>
      <c r="Q652" s="39"/>
      <c r="R652" s="39"/>
      <c r="S652" s="39"/>
      <c r="T652" s="39"/>
      <c r="U652" s="38"/>
      <c r="V652" s="38"/>
      <c r="W652" s="38"/>
      <c r="X652" s="38"/>
      <c r="Y652" s="38"/>
      <c r="Z652" s="38"/>
    </row>
    <row r="653" spans="2:26" ht="12.75" x14ac:dyDescent="0.2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9"/>
      <c r="Q653" s="39"/>
      <c r="R653" s="39"/>
      <c r="S653" s="39"/>
      <c r="T653" s="39"/>
      <c r="U653" s="38"/>
      <c r="V653" s="38"/>
      <c r="W653" s="38"/>
      <c r="X653" s="38"/>
      <c r="Y653" s="38"/>
      <c r="Z653" s="38"/>
    </row>
    <row r="654" spans="2:26" ht="12.75" x14ac:dyDescent="0.2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9"/>
      <c r="Q654" s="39"/>
      <c r="R654" s="39"/>
      <c r="S654" s="39"/>
      <c r="T654" s="39"/>
      <c r="U654" s="38"/>
      <c r="V654" s="38"/>
      <c r="W654" s="38"/>
      <c r="X654" s="38"/>
      <c r="Y654" s="38"/>
      <c r="Z654" s="38"/>
    </row>
    <row r="655" spans="2:26" ht="12.75" x14ac:dyDescent="0.2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9"/>
      <c r="Q655" s="39"/>
      <c r="R655" s="39"/>
      <c r="S655" s="39"/>
      <c r="T655" s="39"/>
      <c r="U655" s="38"/>
      <c r="V655" s="38"/>
      <c r="W655" s="38"/>
      <c r="X655" s="38"/>
      <c r="Y655" s="38"/>
      <c r="Z655" s="38"/>
    </row>
    <row r="656" spans="2:26" ht="12.75" x14ac:dyDescent="0.2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9"/>
      <c r="Q656" s="39"/>
      <c r="R656" s="39"/>
      <c r="S656" s="39"/>
      <c r="T656" s="39"/>
      <c r="U656" s="38"/>
      <c r="V656" s="38"/>
      <c r="W656" s="38"/>
      <c r="X656" s="38"/>
      <c r="Y656" s="38"/>
      <c r="Z656" s="38"/>
    </row>
    <row r="657" spans="2:26" ht="12.75" x14ac:dyDescent="0.2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9"/>
      <c r="Q657" s="39"/>
      <c r="R657" s="39"/>
      <c r="S657" s="39"/>
      <c r="T657" s="39"/>
      <c r="U657" s="38"/>
      <c r="V657" s="38"/>
      <c r="W657" s="38"/>
      <c r="X657" s="38"/>
      <c r="Y657" s="38"/>
      <c r="Z657" s="38"/>
    </row>
    <row r="658" spans="2:26" ht="12.75" x14ac:dyDescent="0.2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9"/>
      <c r="Q658" s="39"/>
      <c r="R658" s="39"/>
      <c r="S658" s="39"/>
      <c r="T658" s="39"/>
      <c r="U658" s="38"/>
      <c r="V658" s="38"/>
      <c r="W658" s="38"/>
      <c r="X658" s="38"/>
      <c r="Y658" s="38"/>
      <c r="Z658" s="38"/>
    </row>
    <row r="659" spans="2:26" ht="12.75" x14ac:dyDescent="0.2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9"/>
      <c r="Q659" s="39"/>
      <c r="R659" s="39"/>
      <c r="S659" s="39"/>
      <c r="T659" s="39"/>
      <c r="U659" s="38"/>
      <c r="V659" s="38"/>
      <c r="W659" s="38"/>
      <c r="X659" s="38"/>
      <c r="Y659" s="38"/>
      <c r="Z659" s="38"/>
    </row>
    <row r="660" spans="2:26" ht="12.75" x14ac:dyDescent="0.2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9"/>
      <c r="Q660" s="39"/>
      <c r="R660" s="39"/>
      <c r="S660" s="39"/>
      <c r="T660" s="39"/>
      <c r="U660" s="38"/>
      <c r="V660" s="38"/>
      <c r="W660" s="38"/>
      <c r="X660" s="38"/>
      <c r="Y660" s="38"/>
      <c r="Z660" s="38"/>
    </row>
    <row r="661" spans="2:26" ht="12.75" x14ac:dyDescent="0.2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9"/>
      <c r="Q661" s="39"/>
      <c r="R661" s="39"/>
      <c r="S661" s="39"/>
      <c r="T661" s="39"/>
      <c r="U661" s="38"/>
      <c r="V661" s="38"/>
      <c r="W661" s="38"/>
      <c r="X661" s="38"/>
      <c r="Y661" s="38"/>
      <c r="Z661" s="38"/>
    </row>
    <row r="662" spans="2:26" ht="12.75" x14ac:dyDescent="0.2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9"/>
      <c r="Q662" s="39"/>
      <c r="R662" s="39"/>
      <c r="S662" s="39"/>
      <c r="T662" s="39"/>
      <c r="U662" s="38"/>
      <c r="V662" s="38"/>
      <c r="W662" s="38"/>
      <c r="X662" s="38"/>
      <c r="Y662" s="38"/>
      <c r="Z662" s="38"/>
    </row>
    <row r="663" spans="2:26" ht="12.75" x14ac:dyDescent="0.2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9"/>
      <c r="Q663" s="39"/>
      <c r="R663" s="39"/>
      <c r="S663" s="39"/>
      <c r="T663" s="39"/>
      <c r="U663" s="38"/>
      <c r="V663" s="38"/>
      <c r="W663" s="38"/>
      <c r="X663" s="38"/>
      <c r="Y663" s="38"/>
      <c r="Z663" s="38"/>
    </row>
    <row r="664" spans="2:26" ht="12.75" x14ac:dyDescent="0.2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9"/>
      <c r="Q664" s="39"/>
      <c r="R664" s="39"/>
      <c r="S664" s="39"/>
      <c r="T664" s="39"/>
      <c r="U664" s="38"/>
      <c r="V664" s="38"/>
      <c r="W664" s="38"/>
      <c r="X664" s="38"/>
      <c r="Y664" s="38"/>
      <c r="Z664" s="38"/>
    </row>
    <row r="665" spans="2:26" ht="12.75" x14ac:dyDescent="0.2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9"/>
      <c r="Q665" s="39"/>
      <c r="R665" s="39"/>
      <c r="S665" s="39"/>
      <c r="T665" s="39"/>
      <c r="U665" s="38"/>
      <c r="V665" s="38"/>
      <c r="W665" s="38"/>
      <c r="X665" s="38"/>
      <c r="Y665" s="38"/>
      <c r="Z665" s="38"/>
    </row>
    <row r="666" spans="2:26" ht="12.75" x14ac:dyDescent="0.2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9"/>
      <c r="Q666" s="39"/>
      <c r="R666" s="39"/>
      <c r="S666" s="39"/>
      <c r="T666" s="39"/>
      <c r="U666" s="38"/>
      <c r="V666" s="38"/>
      <c r="W666" s="38"/>
      <c r="X666" s="38"/>
      <c r="Y666" s="38"/>
      <c r="Z666" s="38"/>
    </row>
    <row r="667" spans="2:26" ht="12.75" x14ac:dyDescent="0.2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9"/>
      <c r="Q667" s="39"/>
      <c r="R667" s="39"/>
      <c r="S667" s="39"/>
      <c r="T667" s="39"/>
      <c r="U667" s="38"/>
      <c r="V667" s="38"/>
      <c r="W667" s="38"/>
      <c r="X667" s="38"/>
      <c r="Y667" s="38"/>
      <c r="Z667" s="38"/>
    </row>
    <row r="668" spans="2:26" ht="12.75" x14ac:dyDescent="0.2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9"/>
      <c r="Q668" s="39"/>
      <c r="R668" s="39"/>
      <c r="S668" s="39"/>
      <c r="T668" s="39"/>
      <c r="U668" s="38"/>
      <c r="V668" s="38"/>
      <c r="W668" s="38"/>
      <c r="X668" s="38"/>
      <c r="Y668" s="38"/>
      <c r="Z668" s="38"/>
    </row>
    <row r="669" spans="2:26" ht="12.75" x14ac:dyDescent="0.2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9"/>
      <c r="Q669" s="39"/>
      <c r="R669" s="39"/>
      <c r="S669" s="39"/>
      <c r="T669" s="39"/>
      <c r="U669" s="38"/>
      <c r="V669" s="38"/>
      <c r="W669" s="38"/>
      <c r="X669" s="38"/>
      <c r="Y669" s="38"/>
      <c r="Z669" s="38"/>
    </row>
    <row r="670" spans="2:26" ht="12.75" x14ac:dyDescent="0.2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9"/>
      <c r="Q670" s="39"/>
      <c r="R670" s="39"/>
      <c r="S670" s="39"/>
      <c r="T670" s="39"/>
      <c r="U670" s="38"/>
      <c r="V670" s="38"/>
      <c r="W670" s="38"/>
      <c r="X670" s="38"/>
      <c r="Y670" s="38"/>
      <c r="Z670" s="38"/>
    </row>
    <row r="671" spans="2:26" ht="12.75" x14ac:dyDescent="0.2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9"/>
      <c r="Q671" s="39"/>
      <c r="R671" s="39"/>
      <c r="S671" s="39"/>
      <c r="T671" s="39"/>
      <c r="U671" s="38"/>
      <c r="V671" s="38"/>
      <c r="W671" s="38"/>
      <c r="X671" s="38"/>
      <c r="Y671" s="38"/>
      <c r="Z671" s="38"/>
    </row>
    <row r="672" spans="2:26" ht="12.75" x14ac:dyDescent="0.2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9"/>
      <c r="Q672" s="39"/>
      <c r="R672" s="39"/>
      <c r="S672" s="39"/>
      <c r="T672" s="39"/>
      <c r="U672" s="38"/>
      <c r="V672" s="38"/>
      <c r="W672" s="38"/>
      <c r="X672" s="38"/>
      <c r="Y672" s="38"/>
      <c r="Z672" s="38"/>
    </row>
    <row r="673" spans="2:26" ht="12.75" x14ac:dyDescent="0.2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9"/>
      <c r="Q673" s="39"/>
      <c r="R673" s="39"/>
      <c r="S673" s="39"/>
      <c r="T673" s="39"/>
      <c r="U673" s="38"/>
      <c r="V673" s="38"/>
      <c r="W673" s="38"/>
      <c r="X673" s="38"/>
      <c r="Y673" s="38"/>
      <c r="Z673" s="38"/>
    </row>
    <row r="674" spans="2:26" ht="12.75" x14ac:dyDescent="0.2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9"/>
      <c r="Q674" s="39"/>
      <c r="R674" s="39"/>
      <c r="S674" s="39"/>
      <c r="T674" s="39"/>
      <c r="U674" s="38"/>
      <c r="V674" s="38"/>
      <c r="W674" s="38"/>
      <c r="X674" s="38"/>
      <c r="Y674" s="38"/>
      <c r="Z674" s="38"/>
    </row>
    <row r="675" spans="2:26" ht="12.75" x14ac:dyDescent="0.2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9"/>
      <c r="Q675" s="39"/>
      <c r="R675" s="39"/>
      <c r="S675" s="39"/>
      <c r="T675" s="39"/>
      <c r="U675" s="38"/>
      <c r="V675" s="38"/>
      <c r="W675" s="38"/>
      <c r="X675" s="38"/>
      <c r="Y675" s="38"/>
      <c r="Z675" s="38"/>
    </row>
    <row r="676" spans="2:26" ht="12.75" x14ac:dyDescent="0.2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9"/>
      <c r="Q676" s="39"/>
      <c r="R676" s="39"/>
      <c r="S676" s="39"/>
      <c r="T676" s="39"/>
      <c r="U676" s="38"/>
      <c r="V676" s="38"/>
      <c r="W676" s="38"/>
      <c r="X676" s="38"/>
      <c r="Y676" s="38"/>
      <c r="Z676" s="38"/>
    </row>
    <row r="677" spans="2:26" ht="12.75" x14ac:dyDescent="0.2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9"/>
      <c r="Q677" s="39"/>
      <c r="R677" s="39"/>
      <c r="S677" s="39"/>
      <c r="T677" s="39"/>
      <c r="U677" s="38"/>
      <c r="V677" s="38"/>
      <c r="W677" s="38"/>
      <c r="X677" s="38"/>
      <c r="Y677" s="38"/>
      <c r="Z677" s="38"/>
    </row>
    <row r="678" spans="2:26" ht="12.75" x14ac:dyDescent="0.2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9"/>
      <c r="Q678" s="39"/>
      <c r="R678" s="39"/>
      <c r="S678" s="39"/>
      <c r="T678" s="39"/>
      <c r="U678" s="38"/>
      <c r="V678" s="38"/>
      <c r="W678" s="38"/>
      <c r="X678" s="38"/>
      <c r="Y678" s="38"/>
      <c r="Z678" s="38"/>
    </row>
    <row r="679" spans="2:26" ht="12.75" x14ac:dyDescent="0.2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9"/>
      <c r="Q679" s="39"/>
      <c r="R679" s="39"/>
      <c r="S679" s="39"/>
      <c r="T679" s="39"/>
      <c r="U679" s="38"/>
      <c r="V679" s="38"/>
      <c r="W679" s="38"/>
      <c r="X679" s="38"/>
      <c r="Y679" s="38"/>
      <c r="Z679" s="38"/>
    </row>
    <row r="680" spans="2:26" ht="12.75" x14ac:dyDescent="0.2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9"/>
      <c r="Q680" s="39"/>
      <c r="R680" s="39"/>
      <c r="S680" s="39"/>
      <c r="T680" s="39"/>
      <c r="U680" s="38"/>
      <c r="V680" s="38"/>
      <c r="W680" s="38"/>
      <c r="X680" s="38"/>
      <c r="Y680" s="38"/>
      <c r="Z680" s="38"/>
    </row>
    <row r="681" spans="2:26" ht="12.75" x14ac:dyDescent="0.2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9"/>
      <c r="Q681" s="39"/>
      <c r="R681" s="39"/>
      <c r="S681" s="39"/>
      <c r="T681" s="39"/>
      <c r="U681" s="38"/>
      <c r="V681" s="38"/>
      <c r="W681" s="38"/>
      <c r="X681" s="38"/>
      <c r="Y681" s="38"/>
      <c r="Z681" s="38"/>
    </row>
    <row r="682" spans="2:26" ht="12.75" x14ac:dyDescent="0.2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9"/>
      <c r="Q682" s="39"/>
      <c r="R682" s="39"/>
      <c r="S682" s="39"/>
      <c r="T682" s="39"/>
      <c r="U682" s="38"/>
      <c r="V682" s="38"/>
      <c r="W682" s="38"/>
      <c r="X682" s="38"/>
      <c r="Y682" s="38"/>
      <c r="Z682" s="38"/>
    </row>
    <row r="683" spans="2:26" ht="12.75" x14ac:dyDescent="0.2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9"/>
      <c r="Q683" s="39"/>
      <c r="R683" s="39"/>
      <c r="S683" s="39"/>
      <c r="T683" s="39"/>
      <c r="U683" s="38"/>
      <c r="V683" s="38"/>
      <c r="W683" s="38"/>
      <c r="X683" s="38"/>
      <c r="Y683" s="38"/>
      <c r="Z683" s="38"/>
    </row>
    <row r="684" spans="2:26" ht="12.75" x14ac:dyDescent="0.2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9"/>
      <c r="Q684" s="39"/>
      <c r="R684" s="39"/>
      <c r="S684" s="39"/>
      <c r="T684" s="39"/>
      <c r="U684" s="38"/>
      <c r="V684" s="38"/>
      <c r="W684" s="38"/>
      <c r="X684" s="38"/>
      <c r="Y684" s="38"/>
      <c r="Z684" s="38"/>
    </row>
    <row r="685" spans="2:26" ht="12.75" x14ac:dyDescent="0.2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9"/>
      <c r="Q685" s="39"/>
      <c r="R685" s="39"/>
      <c r="S685" s="39"/>
      <c r="T685" s="39"/>
      <c r="U685" s="38"/>
      <c r="V685" s="38"/>
      <c r="W685" s="38"/>
      <c r="X685" s="38"/>
      <c r="Y685" s="38"/>
      <c r="Z685" s="38"/>
    </row>
    <row r="686" spans="2:26" ht="12.75" x14ac:dyDescent="0.2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9"/>
      <c r="Q686" s="39"/>
      <c r="R686" s="39"/>
      <c r="S686" s="39"/>
      <c r="T686" s="39"/>
      <c r="U686" s="38"/>
      <c r="V686" s="38"/>
      <c r="W686" s="38"/>
      <c r="X686" s="38"/>
      <c r="Y686" s="38"/>
      <c r="Z686" s="38"/>
    </row>
    <row r="687" spans="2:26" ht="12.75" x14ac:dyDescent="0.2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9"/>
      <c r="Q687" s="39"/>
      <c r="R687" s="39"/>
      <c r="S687" s="39"/>
      <c r="T687" s="39"/>
      <c r="U687" s="38"/>
      <c r="V687" s="38"/>
      <c r="W687" s="38"/>
      <c r="X687" s="38"/>
      <c r="Y687" s="38"/>
      <c r="Z687" s="38"/>
    </row>
    <row r="688" spans="2:26" ht="12.75" x14ac:dyDescent="0.2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9"/>
      <c r="Q688" s="39"/>
      <c r="R688" s="39"/>
      <c r="S688" s="39"/>
      <c r="T688" s="39"/>
      <c r="U688" s="38"/>
      <c r="V688" s="38"/>
      <c r="W688" s="38"/>
      <c r="X688" s="38"/>
      <c r="Y688" s="38"/>
      <c r="Z688" s="38"/>
    </row>
    <row r="689" spans="2:26" ht="12.75" x14ac:dyDescent="0.2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9"/>
      <c r="Q689" s="39"/>
      <c r="R689" s="39"/>
      <c r="S689" s="39"/>
      <c r="T689" s="39"/>
      <c r="U689" s="38"/>
      <c r="V689" s="38"/>
      <c r="W689" s="38"/>
      <c r="X689" s="38"/>
      <c r="Y689" s="38"/>
      <c r="Z689" s="38"/>
    </row>
    <row r="690" spans="2:26" ht="12.75" x14ac:dyDescent="0.2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9"/>
      <c r="Q690" s="39"/>
      <c r="R690" s="39"/>
      <c r="S690" s="39"/>
      <c r="T690" s="39"/>
      <c r="U690" s="38"/>
      <c r="V690" s="38"/>
      <c r="W690" s="38"/>
      <c r="X690" s="38"/>
      <c r="Y690" s="38"/>
      <c r="Z690" s="38"/>
    </row>
    <row r="691" spans="2:26" ht="12.75" x14ac:dyDescent="0.2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9"/>
      <c r="Q691" s="39"/>
      <c r="R691" s="39"/>
      <c r="S691" s="39"/>
      <c r="T691" s="39"/>
      <c r="U691" s="38"/>
      <c r="V691" s="38"/>
      <c r="W691" s="38"/>
      <c r="X691" s="38"/>
      <c r="Y691" s="38"/>
      <c r="Z691" s="38"/>
    </row>
    <row r="692" spans="2:26" ht="12.75" x14ac:dyDescent="0.2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9"/>
      <c r="Q692" s="39"/>
      <c r="R692" s="39"/>
      <c r="S692" s="39"/>
      <c r="T692" s="39"/>
      <c r="U692" s="38"/>
      <c r="V692" s="38"/>
      <c r="W692" s="38"/>
      <c r="X692" s="38"/>
      <c r="Y692" s="38"/>
      <c r="Z692" s="38"/>
    </row>
    <row r="693" spans="2:26" ht="12.75" x14ac:dyDescent="0.2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9"/>
      <c r="Q693" s="39"/>
      <c r="R693" s="39"/>
      <c r="S693" s="39"/>
      <c r="T693" s="39"/>
      <c r="U693" s="38"/>
      <c r="V693" s="38"/>
      <c r="W693" s="38"/>
      <c r="X693" s="38"/>
      <c r="Y693" s="38"/>
      <c r="Z693" s="38"/>
    </row>
    <row r="694" spans="2:26" ht="12.75" x14ac:dyDescent="0.2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9"/>
      <c r="Q694" s="39"/>
      <c r="R694" s="39"/>
      <c r="S694" s="39"/>
      <c r="T694" s="39"/>
      <c r="U694" s="38"/>
      <c r="V694" s="38"/>
      <c r="W694" s="38"/>
      <c r="X694" s="38"/>
      <c r="Y694" s="38"/>
      <c r="Z694" s="38"/>
    </row>
    <row r="695" spans="2:26" ht="12.75" x14ac:dyDescent="0.2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9"/>
      <c r="Q695" s="39"/>
      <c r="R695" s="39"/>
      <c r="S695" s="39"/>
      <c r="T695" s="39"/>
      <c r="U695" s="38"/>
      <c r="V695" s="38"/>
      <c r="W695" s="38"/>
      <c r="X695" s="38"/>
      <c r="Y695" s="38"/>
      <c r="Z695" s="38"/>
    </row>
    <row r="696" spans="2:26" ht="12.75" x14ac:dyDescent="0.2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9"/>
      <c r="Q696" s="39"/>
      <c r="R696" s="39"/>
      <c r="S696" s="39"/>
      <c r="T696" s="39"/>
      <c r="U696" s="38"/>
      <c r="V696" s="38"/>
      <c r="W696" s="38"/>
      <c r="X696" s="38"/>
      <c r="Y696" s="38"/>
      <c r="Z696" s="38"/>
    </row>
    <row r="697" spans="2:26" ht="12.75" x14ac:dyDescent="0.2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9"/>
      <c r="Q697" s="39"/>
      <c r="R697" s="39"/>
      <c r="S697" s="39"/>
      <c r="T697" s="39"/>
      <c r="U697" s="38"/>
      <c r="V697" s="38"/>
      <c r="W697" s="38"/>
      <c r="X697" s="38"/>
      <c r="Y697" s="38"/>
      <c r="Z697" s="38"/>
    </row>
    <row r="698" spans="2:26" ht="12.75" x14ac:dyDescent="0.2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9"/>
      <c r="Q698" s="39"/>
      <c r="R698" s="39"/>
      <c r="S698" s="39"/>
      <c r="T698" s="39"/>
      <c r="U698" s="38"/>
      <c r="V698" s="38"/>
      <c r="W698" s="38"/>
      <c r="X698" s="38"/>
      <c r="Y698" s="38"/>
      <c r="Z698" s="38"/>
    </row>
    <row r="699" spans="2:26" ht="12.75" x14ac:dyDescent="0.2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9"/>
      <c r="Q699" s="39"/>
      <c r="R699" s="39"/>
      <c r="S699" s="39"/>
      <c r="T699" s="39"/>
      <c r="U699" s="38"/>
      <c r="V699" s="38"/>
      <c r="W699" s="38"/>
      <c r="X699" s="38"/>
      <c r="Y699" s="38"/>
      <c r="Z699" s="38"/>
    </row>
    <row r="700" spans="2:26" ht="12.75" x14ac:dyDescent="0.2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9"/>
      <c r="Q700" s="39"/>
      <c r="R700" s="39"/>
      <c r="S700" s="39"/>
      <c r="T700" s="39"/>
      <c r="U700" s="38"/>
      <c r="V700" s="38"/>
      <c r="W700" s="38"/>
      <c r="X700" s="38"/>
      <c r="Y700" s="38"/>
      <c r="Z700" s="38"/>
    </row>
    <row r="701" spans="2:26" ht="12.75" x14ac:dyDescent="0.2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9"/>
      <c r="Q701" s="39"/>
      <c r="R701" s="39"/>
      <c r="S701" s="39"/>
      <c r="T701" s="39"/>
      <c r="U701" s="38"/>
      <c r="V701" s="38"/>
      <c r="W701" s="38"/>
      <c r="X701" s="38"/>
      <c r="Y701" s="38"/>
      <c r="Z701" s="38"/>
    </row>
    <row r="702" spans="2:26" ht="12.75" x14ac:dyDescent="0.2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9"/>
      <c r="Q702" s="39"/>
      <c r="R702" s="39"/>
      <c r="S702" s="39"/>
      <c r="T702" s="39"/>
      <c r="U702" s="38"/>
      <c r="V702" s="38"/>
      <c r="W702" s="38"/>
      <c r="X702" s="38"/>
      <c r="Y702" s="38"/>
      <c r="Z702" s="38"/>
    </row>
    <row r="703" spans="2:26" ht="12.75" x14ac:dyDescent="0.2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9"/>
      <c r="Q703" s="39"/>
      <c r="R703" s="39"/>
      <c r="S703" s="39"/>
      <c r="T703" s="39"/>
      <c r="U703" s="38"/>
      <c r="V703" s="38"/>
      <c r="W703" s="38"/>
      <c r="X703" s="38"/>
      <c r="Y703" s="38"/>
      <c r="Z703" s="38"/>
    </row>
    <row r="704" spans="2:26" ht="12.75" x14ac:dyDescent="0.2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9"/>
      <c r="Q704" s="39"/>
      <c r="R704" s="39"/>
      <c r="S704" s="39"/>
      <c r="T704" s="39"/>
      <c r="U704" s="38"/>
      <c r="V704" s="38"/>
      <c r="W704" s="38"/>
      <c r="X704" s="38"/>
      <c r="Y704" s="38"/>
      <c r="Z704" s="38"/>
    </row>
    <row r="705" spans="2:26" ht="12.75" x14ac:dyDescent="0.2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9"/>
      <c r="Q705" s="39"/>
      <c r="R705" s="39"/>
      <c r="S705" s="39"/>
      <c r="T705" s="39"/>
      <c r="U705" s="38"/>
      <c r="V705" s="38"/>
      <c r="W705" s="38"/>
      <c r="X705" s="38"/>
      <c r="Y705" s="38"/>
      <c r="Z705" s="38"/>
    </row>
    <row r="706" spans="2:26" ht="12.75" x14ac:dyDescent="0.2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9"/>
      <c r="Q706" s="39"/>
      <c r="R706" s="39"/>
      <c r="S706" s="39"/>
      <c r="T706" s="39"/>
      <c r="U706" s="38"/>
      <c r="V706" s="38"/>
      <c r="W706" s="38"/>
      <c r="X706" s="38"/>
      <c r="Y706" s="38"/>
      <c r="Z706" s="38"/>
    </row>
    <row r="707" spans="2:26" ht="12.75" x14ac:dyDescent="0.2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9"/>
      <c r="Q707" s="39"/>
      <c r="R707" s="39"/>
      <c r="S707" s="39"/>
      <c r="T707" s="39"/>
      <c r="U707" s="38"/>
      <c r="V707" s="38"/>
      <c r="W707" s="38"/>
      <c r="X707" s="38"/>
      <c r="Y707" s="38"/>
      <c r="Z707" s="38"/>
    </row>
    <row r="708" spans="2:26" ht="12.75" x14ac:dyDescent="0.2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9"/>
      <c r="Q708" s="39"/>
      <c r="R708" s="39"/>
      <c r="S708" s="39"/>
      <c r="T708" s="39"/>
      <c r="U708" s="38"/>
      <c r="V708" s="38"/>
      <c r="W708" s="38"/>
      <c r="X708" s="38"/>
      <c r="Y708" s="38"/>
      <c r="Z708" s="38"/>
    </row>
    <row r="709" spans="2:26" ht="12.75" x14ac:dyDescent="0.2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9"/>
      <c r="Q709" s="39"/>
      <c r="R709" s="39"/>
      <c r="S709" s="39"/>
      <c r="T709" s="39"/>
      <c r="U709" s="38"/>
      <c r="V709" s="38"/>
      <c r="W709" s="38"/>
      <c r="X709" s="38"/>
      <c r="Y709" s="38"/>
      <c r="Z709" s="38"/>
    </row>
    <row r="710" spans="2:26" ht="12.75" x14ac:dyDescent="0.2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9"/>
      <c r="Q710" s="39"/>
      <c r="R710" s="39"/>
      <c r="S710" s="39"/>
      <c r="T710" s="39"/>
      <c r="U710" s="38"/>
      <c r="V710" s="38"/>
      <c r="W710" s="38"/>
      <c r="X710" s="38"/>
      <c r="Y710" s="38"/>
      <c r="Z710" s="38"/>
    </row>
    <row r="711" spans="2:26" ht="12.75" x14ac:dyDescent="0.2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9"/>
      <c r="Q711" s="39"/>
      <c r="R711" s="39"/>
      <c r="S711" s="39"/>
      <c r="T711" s="39"/>
      <c r="U711" s="38"/>
      <c r="V711" s="38"/>
      <c r="W711" s="38"/>
      <c r="X711" s="38"/>
      <c r="Y711" s="38"/>
      <c r="Z711" s="38"/>
    </row>
    <row r="712" spans="2:26" ht="12.75" x14ac:dyDescent="0.2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9"/>
      <c r="Q712" s="39"/>
      <c r="R712" s="39"/>
      <c r="S712" s="39"/>
      <c r="T712" s="39"/>
      <c r="U712" s="38"/>
      <c r="V712" s="38"/>
      <c r="W712" s="38"/>
      <c r="X712" s="38"/>
      <c r="Y712" s="38"/>
      <c r="Z712" s="38"/>
    </row>
    <row r="713" spans="2:26" ht="12.75" x14ac:dyDescent="0.2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9"/>
      <c r="Q713" s="39"/>
      <c r="R713" s="39"/>
      <c r="S713" s="39"/>
      <c r="T713" s="39"/>
      <c r="U713" s="38"/>
      <c r="V713" s="38"/>
      <c r="W713" s="38"/>
      <c r="X713" s="38"/>
      <c r="Y713" s="38"/>
      <c r="Z713" s="38"/>
    </row>
    <row r="714" spans="2:26" ht="12.75" x14ac:dyDescent="0.2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9"/>
      <c r="Q714" s="39"/>
      <c r="R714" s="39"/>
      <c r="S714" s="39"/>
      <c r="T714" s="39"/>
      <c r="U714" s="38"/>
      <c r="V714" s="38"/>
      <c r="W714" s="38"/>
      <c r="X714" s="38"/>
      <c r="Y714" s="38"/>
      <c r="Z714" s="38"/>
    </row>
    <row r="715" spans="2:26" ht="12.75" x14ac:dyDescent="0.2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9"/>
      <c r="Q715" s="39"/>
      <c r="R715" s="39"/>
      <c r="S715" s="39"/>
      <c r="T715" s="39"/>
      <c r="U715" s="38"/>
      <c r="V715" s="38"/>
      <c r="W715" s="38"/>
      <c r="X715" s="38"/>
      <c r="Y715" s="38"/>
      <c r="Z715" s="38"/>
    </row>
    <row r="716" spans="2:26" ht="12.75" x14ac:dyDescent="0.2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9"/>
      <c r="Q716" s="39"/>
      <c r="R716" s="39"/>
      <c r="S716" s="39"/>
      <c r="T716" s="39"/>
      <c r="U716" s="38"/>
      <c r="V716" s="38"/>
      <c r="W716" s="38"/>
      <c r="X716" s="38"/>
      <c r="Y716" s="38"/>
      <c r="Z716" s="38"/>
    </row>
    <row r="717" spans="2:26" ht="12.75" x14ac:dyDescent="0.2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9"/>
      <c r="Q717" s="39"/>
      <c r="R717" s="39"/>
      <c r="S717" s="39"/>
      <c r="T717" s="39"/>
      <c r="U717" s="38"/>
      <c r="V717" s="38"/>
      <c r="W717" s="38"/>
      <c r="X717" s="38"/>
      <c r="Y717" s="38"/>
      <c r="Z717" s="38"/>
    </row>
    <row r="718" spans="2:26" ht="12.75" x14ac:dyDescent="0.2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9"/>
      <c r="Q718" s="39"/>
      <c r="R718" s="39"/>
      <c r="S718" s="39"/>
      <c r="T718" s="39"/>
      <c r="U718" s="38"/>
      <c r="V718" s="38"/>
      <c r="W718" s="38"/>
      <c r="X718" s="38"/>
      <c r="Y718" s="38"/>
      <c r="Z718" s="38"/>
    </row>
    <row r="719" spans="2:26" ht="12.75" x14ac:dyDescent="0.2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9"/>
      <c r="Q719" s="39"/>
      <c r="R719" s="39"/>
      <c r="S719" s="39"/>
      <c r="T719" s="39"/>
      <c r="U719" s="38"/>
      <c r="V719" s="38"/>
      <c r="W719" s="38"/>
      <c r="X719" s="38"/>
      <c r="Y719" s="38"/>
      <c r="Z719" s="38"/>
    </row>
    <row r="720" spans="2:26" ht="12.75" x14ac:dyDescent="0.2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9"/>
      <c r="Q720" s="39"/>
      <c r="R720" s="39"/>
      <c r="S720" s="39"/>
      <c r="T720" s="39"/>
      <c r="U720" s="38"/>
      <c r="V720" s="38"/>
      <c r="W720" s="38"/>
      <c r="X720" s="38"/>
      <c r="Y720" s="38"/>
      <c r="Z720" s="38"/>
    </row>
    <row r="721" spans="2:26" ht="12.75" x14ac:dyDescent="0.2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9"/>
      <c r="Q721" s="39"/>
      <c r="R721" s="39"/>
      <c r="S721" s="39"/>
      <c r="T721" s="39"/>
      <c r="U721" s="38"/>
      <c r="V721" s="38"/>
      <c r="W721" s="38"/>
      <c r="X721" s="38"/>
      <c r="Y721" s="38"/>
      <c r="Z721" s="38"/>
    </row>
    <row r="722" spans="2:26" ht="12.75" x14ac:dyDescent="0.2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9"/>
      <c r="Q722" s="39"/>
      <c r="R722" s="39"/>
      <c r="S722" s="39"/>
      <c r="T722" s="39"/>
      <c r="U722" s="38"/>
      <c r="V722" s="38"/>
      <c r="W722" s="38"/>
      <c r="X722" s="38"/>
      <c r="Y722" s="38"/>
      <c r="Z722" s="38"/>
    </row>
    <row r="723" spans="2:26" ht="12.75" x14ac:dyDescent="0.2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9"/>
      <c r="Q723" s="39"/>
      <c r="R723" s="39"/>
      <c r="S723" s="39"/>
      <c r="T723" s="39"/>
      <c r="U723" s="38"/>
      <c r="V723" s="38"/>
      <c r="W723" s="38"/>
      <c r="X723" s="38"/>
      <c r="Y723" s="38"/>
      <c r="Z723" s="38"/>
    </row>
    <row r="724" spans="2:26" ht="12.75" x14ac:dyDescent="0.2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9"/>
      <c r="Q724" s="39"/>
      <c r="R724" s="39"/>
      <c r="S724" s="39"/>
      <c r="T724" s="39"/>
      <c r="U724" s="38"/>
      <c r="V724" s="38"/>
      <c r="W724" s="38"/>
      <c r="X724" s="38"/>
      <c r="Y724" s="38"/>
      <c r="Z724" s="38"/>
    </row>
    <row r="725" spans="2:26" ht="12.75" x14ac:dyDescent="0.2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9"/>
      <c r="Q725" s="39"/>
      <c r="R725" s="39"/>
      <c r="S725" s="39"/>
      <c r="T725" s="39"/>
      <c r="U725" s="38"/>
      <c r="V725" s="38"/>
      <c r="W725" s="38"/>
      <c r="X725" s="38"/>
      <c r="Y725" s="38"/>
      <c r="Z725" s="38"/>
    </row>
    <row r="726" spans="2:26" ht="12.75" x14ac:dyDescent="0.2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9"/>
      <c r="Q726" s="39"/>
      <c r="R726" s="39"/>
      <c r="S726" s="39"/>
      <c r="T726" s="39"/>
      <c r="U726" s="38"/>
      <c r="V726" s="38"/>
      <c r="W726" s="38"/>
      <c r="X726" s="38"/>
      <c r="Y726" s="38"/>
      <c r="Z726" s="38"/>
    </row>
    <row r="727" spans="2:26" ht="12.75" x14ac:dyDescent="0.2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9"/>
      <c r="Q727" s="39"/>
      <c r="R727" s="39"/>
      <c r="S727" s="39"/>
      <c r="T727" s="39"/>
      <c r="U727" s="38"/>
      <c r="V727" s="38"/>
      <c r="W727" s="38"/>
      <c r="X727" s="38"/>
      <c r="Y727" s="38"/>
      <c r="Z727" s="38"/>
    </row>
    <row r="728" spans="2:26" ht="12.75" x14ac:dyDescent="0.2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9"/>
      <c r="Q728" s="39"/>
      <c r="R728" s="39"/>
      <c r="S728" s="39"/>
      <c r="T728" s="39"/>
      <c r="U728" s="38"/>
      <c r="V728" s="38"/>
      <c r="W728" s="38"/>
      <c r="X728" s="38"/>
      <c r="Y728" s="38"/>
      <c r="Z728" s="38"/>
    </row>
    <row r="729" spans="2:26" ht="12.75" x14ac:dyDescent="0.2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9"/>
      <c r="Q729" s="39"/>
      <c r="R729" s="39"/>
      <c r="S729" s="39"/>
      <c r="T729" s="39"/>
      <c r="U729" s="38"/>
      <c r="V729" s="38"/>
      <c r="W729" s="38"/>
      <c r="X729" s="38"/>
      <c r="Y729" s="38"/>
      <c r="Z729" s="38"/>
    </row>
    <row r="730" spans="2:26" ht="12.75" x14ac:dyDescent="0.2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9"/>
      <c r="Q730" s="39"/>
      <c r="R730" s="39"/>
      <c r="S730" s="39"/>
      <c r="T730" s="39"/>
      <c r="U730" s="38"/>
      <c r="V730" s="38"/>
      <c r="W730" s="38"/>
      <c r="X730" s="38"/>
      <c r="Y730" s="38"/>
      <c r="Z730" s="38"/>
    </row>
    <row r="731" spans="2:26" ht="12.75" x14ac:dyDescent="0.2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9"/>
      <c r="Q731" s="39"/>
      <c r="R731" s="39"/>
      <c r="S731" s="39"/>
      <c r="T731" s="39"/>
      <c r="U731" s="38"/>
      <c r="V731" s="38"/>
      <c r="W731" s="38"/>
      <c r="X731" s="38"/>
      <c r="Y731" s="38"/>
      <c r="Z731" s="38"/>
    </row>
    <row r="732" spans="2:26" ht="12.75" x14ac:dyDescent="0.2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9"/>
      <c r="Q732" s="39"/>
      <c r="R732" s="39"/>
      <c r="S732" s="39"/>
      <c r="T732" s="39"/>
      <c r="U732" s="38"/>
      <c r="V732" s="38"/>
      <c r="W732" s="38"/>
      <c r="X732" s="38"/>
      <c r="Y732" s="38"/>
      <c r="Z732" s="38"/>
    </row>
    <row r="733" spans="2:26" ht="12.75" x14ac:dyDescent="0.2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9"/>
      <c r="Q733" s="39"/>
      <c r="R733" s="39"/>
      <c r="S733" s="39"/>
      <c r="T733" s="39"/>
      <c r="U733" s="38"/>
      <c r="V733" s="38"/>
      <c r="W733" s="38"/>
      <c r="X733" s="38"/>
      <c r="Y733" s="38"/>
      <c r="Z733" s="38"/>
    </row>
    <row r="734" spans="2:26" ht="12.75" x14ac:dyDescent="0.2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9"/>
      <c r="Q734" s="39"/>
      <c r="R734" s="39"/>
      <c r="S734" s="39"/>
      <c r="T734" s="39"/>
      <c r="U734" s="38"/>
      <c r="V734" s="38"/>
      <c r="W734" s="38"/>
      <c r="X734" s="38"/>
      <c r="Y734" s="38"/>
      <c r="Z734" s="38"/>
    </row>
    <row r="735" spans="2:26" ht="12.75" x14ac:dyDescent="0.2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9"/>
      <c r="Q735" s="39"/>
      <c r="R735" s="39"/>
      <c r="S735" s="39"/>
      <c r="T735" s="39"/>
      <c r="U735" s="38"/>
      <c r="V735" s="38"/>
      <c r="W735" s="38"/>
      <c r="X735" s="38"/>
      <c r="Y735" s="38"/>
      <c r="Z735" s="38"/>
    </row>
    <row r="736" spans="2:26" ht="12.75" x14ac:dyDescent="0.2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9"/>
      <c r="Q736" s="39"/>
      <c r="R736" s="39"/>
      <c r="S736" s="39"/>
      <c r="T736" s="39"/>
      <c r="U736" s="38"/>
      <c r="V736" s="38"/>
      <c r="W736" s="38"/>
      <c r="X736" s="38"/>
      <c r="Y736" s="38"/>
      <c r="Z736" s="38"/>
    </row>
    <row r="737" spans="2:26" ht="12.75" x14ac:dyDescent="0.2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9"/>
      <c r="Q737" s="39"/>
      <c r="R737" s="39"/>
      <c r="S737" s="39"/>
      <c r="T737" s="39"/>
      <c r="U737" s="38"/>
      <c r="V737" s="38"/>
      <c r="W737" s="38"/>
      <c r="X737" s="38"/>
      <c r="Y737" s="38"/>
      <c r="Z737" s="38"/>
    </row>
    <row r="738" spans="2:26" ht="12.75" x14ac:dyDescent="0.2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9"/>
      <c r="Q738" s="39"/>
      <c r="R738" s="39"/>
      <c r="S738" s="39"/>
      <c r="T738" s="39"/>
      <c r="U738" s="38"/>
      <c r="V738" s="38"/>
      <c r="W738" s="38"/>
      <c r="X738" s="38"/>
      <c r="Y738" s="38"/>
      <c r="Z738" s="38"/>
    </row>
    <row r="739" spans="2:26" ht="12.75" x14ac:dyDescent="0.2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9"/>
      <c r="Q739" s="39"/>
      <c r="R739" s="39"/>
      <c r="S739" s="39"/>
      <c r="T739" s="39"/>
      <c r="U739" s="38"/>
      <c r="V739" s="38"/>
      <c r="W739" s="38"/>
      <c r="X739" s="38"/>
      <c r="Y739" s="38"/>
      <c r="Z739" s="38"/>
    </row>
    <row r="740" spans="2:26" ht="12.75" x14ac:dyDescent="0.2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9"/>
      <c r="Q740" s="39"/>
      <c r="R740" s="39"/>
      <c r="S740" s="39"/>
      <c r="T740" s="39"/>
      <c r="U740" s="38"/>
      <c r="V740" s="38"/>
      <c r="W740" s="38"/>
      <c r="X740" s="38"/>
      <c r="Y740" s="38"/>
      <c r="Z740" s="38"/>
    </row>
    <row r="741" spans="2:26" ht="12.75" x14ac:dyDescent="0.2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9"/>
      <c r="Q741" s="39"/>
      <c r="R741" s="39"/>
      <c r="S741" s="39"/>
      <c r="T741" s="39"/>
      <c r="U741" s="38"/>
      <c r="V741" s="38"/>
      <c r="W741" s="38"/>
      <c r="X741" s="38"/>
      <c r="Y741" s="38"/>
      <c r="Z741" s="38"/>
    </row>
    <row r="742" spans="2:26" ht="12.75" x14ac:dyDescent="0.2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9"/>
      <c r="Q742" s="39"/>
      <c r="R742" s="39"/>
      <c r="S742" s="39"/>
      <c r="T742" s="39"/>
      <c r="U742" s="38"/>
      <c r="V742" s="38"/>
      <c r="W742" s="38"/>
      <c r="X742" s="38"/>
      <c r="Y742" s="38"/>
      <c r="Z742" s="38"/>
    </row>
    <row r="743" spans="2:26" ht="12.75" x14ac:dyDescent="0.2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9"/>
      <c r="Q743" s="39"/>
      <c r="R743" s="39"/>
      <c r="S743" s="39"/>
      <c r="T743" s="39"/>
      <c r="U743" s="38"/>
      <c r="V743" s="38"/>
      <c r="W743" s="38"/>
      <c r="X743" s="38"/>
      <c r="Y743" s="38"/>
      <c r="Z743" s="38"/>
    </row>
    <row r="744" spans="2:26" ht="12.75" x14ac:dyDescent="0.2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9"/>
      <c r="Q744" s="39"/>
      <c r="R744" s="39"/>
      <c r="S744" s="39"/>
      <c r="T744" s="39"/>
      <c r="U744" s="38"/>
      <c r="V744" s="38"/>
      <c r="W744" s="38"/>
      <c r="X744" s="38"/>
      <c r="Y744" s="38"/>
      <c r="Z744" s="38"/>
    </row>
    <row r="745" spans="2:26" ht="12.75" x14ac:dyDescent="0.2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9"/>
      <c r="Q745" s="39"/>
      <c r="R745" s="39"/>
      <c r="S745" s="39"/>
      <c r="T745" s="39"/>
      <c r="U745" s="38"/>
      <c r="V745" s="38"/>
      <c r="W745" s="38"/>
      <c r="X745" s="38"/>
      <c r="Y745" s="38"/>
      <c r="Z745" s="38"/>
    </row>
    <row r="746" spans="2:26" ht="12.75" x14ac:dyDescent="0.2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9"/>
      <c r="Q746" s="39"/>
      <c r="R746" s="39"/>
      <c r="S746" s="39"/>
      <c r="T746" s="39"/>
      <c r="U746" s="38"/>
      <c r="V746" s="38"/>
      <c r="W746" s="38"/>
      <c r="X746" s="38"/>
      <c r="Y746" s="38"/>
      <c r="Z746" s="38"/>
    </row>
    <row r="747" spans="2:26" ht="12.75" x14ac:dyDescent="0.2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9"/>
      <c r="Q747" s="39"/>
      <c r="R747" s="39"/>
      <c r="S747" s="39"/>
      <c r="T747" s="39"/>
      <c r="U747" s="38"/>
      <c r="V747" s="38"/>
      <c r="W747" s="38"/>
      <c r="X747" s="38"/>
      <c r="Y747" s="38"/>
      <c r="Z747" s="38"/>
    </row>
    <row r="748" spans="2:26" ht="12.75" x14ac:dyDescent="0.2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9"/>
      <c r="Q748" s="39"/>
      <c r="R748" s="39"/>
      <c r="S748" s="39"/>
      <c r="T748" s="39"/>
      <c r="U748" s="38"/>
      <c r="V748" s="38"/>
      <c r="W748" s="38"/>
      <c r="X748" s="38"/>
      <c r="Y748" s="38"/>
      <c r="Z748" s="38"/>
    </row>
    <row r="749" spans="2:26" ht="12.75" x14ac:dyDescent="0.2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9"/>
      <c r="Q749" s="39"/>
      <c r="R749" s="39"/>
      <c r="S749" s="39"/>
      <c r="T749" s="39"/>
      <c r="U749" s="38"/>
      <c r="V749" s="38"/>
      <c r="W749" s="38"/>
      <c r="X749" s="38"/>
      <c r="Y749" s="38"/>
      <c r="Z749" s="38"/>
    </row>
    <row r="750" spans="2:26" ht="12.75" x14ac:dyDescent="0.2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9"/>
      <c r="Q750" s="39"/>
      <c r="R750" s="39"/>
      <c r="S750" s="39"/>
      <c r="T750" s="39"/>
      <c r="U750" s="38"/>
      <c r="V750" s="38"/>
      <c r="W750" s="38"/>
      <c r="X750" s="38"/>
      <c r="Y750" s="38"/>
      <c r="Z750" s="38"/>
    </row>
    <row r="751" spans="2:26" ht="12.75" x14ac:dyDescent="0.2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9"/>
      <c r="Q751" s="39"/>
      <c r="R751" s="39"/>
      <c r="S751" s="39"/>
      <c r="T751" s="39"/>
      <c r="U751" s="38"/>
      <c r="V751" s="38"/>
      <c r="W751" s="38"/>
      <c r="X751" s="38"/>
      <c r="Y751" s="38"/>
      <c r="Z751" s="38"/>
    </row>
    <row r="752" spans="2:26" ht="12.75" x14ac:dyDescent="0.2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9"/>
      <c r="Q752" s="39"/>
      <c r="R752" s="39"/>
      <c r="S752" s="39"/>
      <c r="T752" s="39"/>
      <c r="U752" s="38"/>
      <c r="V752" s="38"/>
      <c r="W752" s="38"/>
      <c r="X752" s="38"/>
      <c r="Y752" s="38"/>
      <c r="Z752" s="38"/>
    </row>
    <row r="753" spans="2:26" ht="12.75" x14ac:dyDescent="0.2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9"/>
      <c r="Q753" s="39"/>
      <c r="R753" s="39"/>
      <c r="S753" s="39"/>
      <c r="T753" s="39"/>
      <c r="U753" s="38"/>
      <c r="V753" s="38"/>
      <c r="W753" s="38"/>
      <c r="X753" s="38"/>
      <c r="Y753" s="38"/>
      <c r="Z753" s="38"/>
    </row>
    <row r="754" spans="2:26" ht="12.75" x14ac:dyDescent="0.2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9"/>
      <c r="Q754" s="39"/>
      <c r="R754" s="39"/>
      <c r="S754" s="39"/>
      <c r="T754" s="39"/>
      <c r="U754" s="38"/>
      <c r="V754" s="38"/>
      <c r="W754" s="38"/>
      <c r="X754" s="38"/>
      <c r="Y754" s="38"/>
      <c r="Z754" s="38"/>
    </row>
    <row r="755" spans="2:26" ht="12.75" x14ac:dyDescent="0.2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9"/>
      <c r="Q755" s="39"/>
      <c r="R755" s="39"/>
      <c r="S755" s="39"/>
      <c r="T755" s="39"/>
      <c r="U755" s="38"/>
      <c r="V755" s="38"/>
      <c r="W755" s="38"/>
      <c r="X755" s="38"/>
      <c r="Y755" s="38"/>
      <c r="Z755" s="38"/>
    </row>
    <row r="756" spans="2:26" ht="12.75" x14ac:dyDescent="0.2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9"/>
      <c r="Q756" s="39"/>
      <c r="R756" s="39"/>
      <c r="S756" s="39"/>
      <c r="T756" s="39"/>
      <c r="U756" s="38"/>
      <c r="V756" s="38"/>
      <c r="W756" s="38"/>
      <c r="X756" s="38"/>
      <c r="Y756" s="38"/>
      <c r="Z756" s="38"/>
    </row>
    <row r="757" spans="2:26" ht="12.75" x14ac:dyDescent="0.2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9"/>
      <c r="Q757" s="39"/>
      <c r="R757" s="39"/>
      <c r="S757" s="39"/>
      <c r="T757" s="39"/>
      <c r="U757" s="38"/>
      <c r="V757" s="38"/>
      <c r="W757" s="38"/>
      <c r="X757" s="38"/>
      <c r="Y757" s="38"/>
      <c r="Z757" s="38"/>
    </row>
    <row r="758" spans="2:26" ht="12.75" x14ac:dyDescent="0.2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9"/>
      <c r="Q758" s="39"/>
      <c r="R758" s="39"/>
      <c r="S758" s="39"/>
      <c r="T758" s="39"/>
      <c r="U758" s="38"/>
      <c r="V758" s="38"/>
      <c r="W758" s="38"/>
      <c r="X758" s="38"/>
      <c r="Y758" s="38"/>
      <c r="Z758" s="38"/>
    </row>
    <row r="759" spans="2:26" ht="12.75" x14ac:dyDescent="0.2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9"/>
      <c r="Q759" s="39"/>
      <c r="R759" s="39"/>
      <c r="S759" s="39"/>
      <c r="T759" s="39"/>
      <c r="U759" s="38"/>
      <c r="V759" s="38"/>
      <c r="W759" s="38"/>
      <c r="X759" s="38"/>
      <c r="Y759" s="38"/>
      <c r="Z759" s="38"/>
    </row>
    <row r="760" spans="2:26" ht="12.75" x14ac:dyDescent="0.2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9"/>
      <c r="Q760" s="39"/>
      <c r="R760" s="39"/>
      <c r="S760" s="39"/>
      <c r="T760" s="39"/>
      <c r="U760" s="38"/>
      <c r="V760" s="38"/>
      <c r="W760" s="38"/>
      <c r="X760" s="38"/>
      <c r="Y760" s="38"/>
      <c r="Z760" s="38"/>
    </row>
    <row r="761" spans="2:26" ht="12.75" x14ac:dyDescent="0.2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9"/>
      <c r="Q761" s="39"/>
      <c r="R761" s="39"/>
      <c r="S761" s="39"/>
      <c r="T761" s="39"/>
      <c r="U761" s="38"/>
      <c r="V761" s="38"/>
      <c r="W761" s="38"/>
      <c r="X761" s="38"/>
      <c r="Y761" s="38"/>
      <c r="Z761" s="38"/>
    </row>
    <row r="762" spans="2:26" ht="12.75" x14ac:dyDescent="0.2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9"/>
      <c r="Q762" s="39"/>
      <c r="R762" s="39"/>
      <c r="S762" s="39"/>
      <c r="T762" s="39"/>
      <c r="U762" s="38"/>
      <c r="V762" s="38"/>
      <c r="W762" s="38"/>
      <c r="X762" s="38"/>
      <c r="Y762" s="38"/>
      <c r="Z762" s="38"/>
    </row>
    <row r="763" spans="2:26" ht="12.75" x14ac:dyDescent="0.2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9"/>
      <c r="Q763" s="39"/>
      <c r="R763" s="39"/>
      <c r="S763" s="39"/>
      <c r="T763" s="39"/>
      <c r="U763" s="38"/>
      <c r="V763" s="38"/>
      <c r="W763" s="38"/>
      <c r="X763" s="38"/>
      <c r="Y763" s="38"/>
      <c r="Z763" s="38"/>
    </row>
    <row r="764" spans="2:26" ht="12.75" x14ac:dyDescent="0.2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9"/>
      <c r="Q764" s="39"/>
      <c r="R764" s="39"/>
      <c r="S764" s="39"/>
      <c r="T764" s="39"/>
      <c r="U764" s="38"/>
      <c r="V764" s="38"/>
      <c r="W764" s="38"/>
      <c r="X764" s="38"/>
      <c r="Y764" s="38"/>
      <c r="Z764" s="38"/>
    </row>
    <row r="765" spans="2:26" ht="12.75" x14ac:dyDescent="0.2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9"/>
      <c r="Q765" s="39"/>
      <c r="R765" s="39"/>
      <c r="S765" s="39"/>
      <c r="T765" s="39"/>
      <c r="U765" s="38"/>
      <c r="V765" s="38"/>
      <c r="W765" s="38"/>
      <c r="X765" s="38"/>
      <c r="Y765" s="38"/>
      <c r="Z765" s="38"/>
    </row>
    <row r="766" spans="2:26" ht="12.75" x14ac:dyDescent="0.2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9"/>
      <c r="Q766" s="39"/>
      <c r="R766" s="39"/>
      <c r="S766" s="39"/>
      <c r="T766" s="39"/>
      <c r="U766" s="38"/>
      <c r="V766" s="38"/>
      <c r="W766" s="38"/>
      <c r="X766" s="38"/>
      <c r="Y766" s="38"/>
      <c r="Z766" s="38"/>
    </row>
    <row r="767" spans="2:26" ht="12.75" x14ac:dyDescent="0.2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9"/>
      <c r="Q767" s="39"/>
      <c r="R767" s="39"/>
      <c r="S767" s="39"/>
      <c r="T767" s="39"/>
      <c r="U767" s="38"/>
      <c r="V767" s="38"/>
      <c r="W767" s="38"/>
      <c r="X767" s="38"/>
      <c r="Y767" s="38"/>
      <c r="Z767" s="38"/>
    </row>
    <row r="768" spans="2:26" ht="12.75" x14ac:dyDescent="0.2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9"/>
      <c r="Q768" s="39"/>
      <c r="R768" s="39"/>
      <c r="S768" s="39"/>
      <c r="T768" s="39"/>
      <c r="U768" s="38"/>
      <c r="V768" s="38"/>
      <c r="W768" s="38"/>
      <c r="X768" s="38"/>
      <c r="Y768" s="38"/>
      <c r="Z768" s="38"/>
    </row>
    <row r="769" spans="2:26" ht="12.75" x14ac:dyDescent="0.2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9"/>
      <c r="Q769" s="39"/>
      <c r="R769" s="39"/>
      <c r="S769" s="39"/>
      <c r="T769" s="39"/>
      <c r="U769" s="38"/>
      <c r="V769" s="38"/>
      <c r="W769" s="38"/>
      <c r="X769" s="38"/>
      <c r="Y769" s="38"/>
      <c r="Z769" s="38"/>
    </row>
    <row r="770" spans="2:26" ht="12.75" x14ac:dyDescent="0.2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9"/>
      <c r="Q770" s="39"/>
      <c r="R770" s="39"/>
      <c r="S770" s="39"/>
      <c r="T770" s="39"/>
      <c r="U770" s="38"/>
      <c r="V770" s="38"/>
      <c r="W770" s="38"/>
      <c r="X770" s="38"/>
      <c r="Y770" s="38"/>
      <c r="Z770" s="38"/>
    </row>
    <row r="771" spans="2:26" ht="12.75" x14ac:dyDescent="0.2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9"/>
      <c r="Q771" s="39"/>
      <c r="R771" s="39"/>
      <c r="S771" s="39"/>
      <c r="T771" s="39"/>
      <c r="U771" s="38"/>
      <c r="V771" s="38"/>
      <c r="W771" s="38"/>
      <c r="X771" s="38"/>
      <c r="Y771" s="38"/>
      <c r="Z771" s="38"/>
    </row>
    <row r="772" spans="2:26" ht="12.75" x14ac:dyDescent="0.2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9"/>
      <c r="Q772" s="39"/>
      <c r="R772" s="39"/>
      <c r="S772" s="39"/>
      <c r="T772" s="39"/>
      <c r="U772" s="38"/>
      <c r="V772" s="38"/>
      <c r="W772" s="38"/>
      <c r="X772" s="38"/>
      <c r="Y772" s="38"/>
      <c r="Z772" s="38"/>
    </row>
    <row r="773" spans="2:26" ht="12.75" x14ac:dyDescent="0.2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9"/>
      <c r="Q773" s="39"/>
      <c r="R773" s="39"/>
      <c r="S773" s="39"/>
      <c r="T773" s="39"/>
      <c r="U773" s="38"/>
      <c r="V773" s="38"/>
      <c r="W773" s="38"/>
      <c r="X773" s="38"/>
      <c r="Y773" s="38"/>
      <c r="Z773" s="38"/>
    </row>
    <row r="774" spans="2:26" ht="12.75" x14ac:dyDescent="0.2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9"/>
      <c r="Q774" s="39"/>
      <c r="R774" s="39"/>
      <c r="S774" s="39"/>
      <c r="T774" s="39"/>
      <c r="U774" s="38"/>
      <c r="V774" s="38"/>
      <c r="W774" s="38"/>
      <c r="X774" s="38"/>
      <c r="Y774" s="38"/>
      <c r="Z774" s="38"/>
    </row>
    <row r="775" spans="2:26" ht="12.75" x14ac:dyDescent="0.2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9"/>
      <c r="Q775" s="39"/>
      <c r="R775" s="39"/>
      <c r="S775" s="39"/>
      <c r="T775" s="39"/>
      <c r="U775" s="38"/>
      <c r="V775" s="38"/>
      <c r="W775" s="38"/>
      <c r="X775" s="38"/>
      <c r="Y775" s="38"/>
      <c r="Z775" s="38"/>
    </row>
    <row r="776" spans="2:26" ht="12.75" x14ac:dyDescent="0.2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9"/>
      <c r="Q776" s="39"/>
      <c r="R776" s="39"/>
      <c r="S776" s="39"/>
      <c r="T776" s="39"/>
      <c r="U776" s="38"/>
      <c r="V776" s="38"/>
      <c r="W776" s="38"/>
      <c r="X776" s="38"/>
      <c r="Y776" s="38"/>
      <c r="Z776" s="38"/>
    </row>
    <row r="777" spans="2:26" ht="12.75" x14ac:dyDescent="0.2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9"/>
      <c r="Q777" s="39"/>
      <c r="R777" s="39"/>
      <c r="S777" s="39"/>
      <c r="T777" s="39"/>
      <c r="U777" s="38"/>
      <c r="V777" s="38"/>
      <c r="W777" s="38"/>
      <c r="X777" s="38"/>
      <c r="Y777" s="38"/>
      <c r="Z777" s="38"/>
    </row>
    <row r="778" spans="2:26" ht="12.75" x14ac:dyDescent="0.2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9"/>
      <c r="Q778" s="39"/>
      <c r="R778" s="39"/>
      <c r="S778" s="39"/>
      <c r="T778" s="39"/>
      <c r="U778" s="38"/>
      <c r="V778" s="38"/>
      <c r="W778" s="38"/>
      <c r="X778" s="38"/>
      <c r="Y778" s="38"/>
      <c r="Z778" s="38"/>
    </row>
    <row r="779" spans="2:26" ht="12.75" x14ac:dyDescent="0.2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9"/>
      <c r="Q779" s="39"/>
      <c r="R779" s="39"/>
      <c r="S779" s="39"/>
      <c r="T779" s="39"/>
      <c r="U779" s="38"/>
      <c r="V779" s="38"/>
      <c r="W779" s="38"/>
      <c r="X779" s="38"/>
      <c r="Y779" s="38"/>
      <c r="Z779" s="38"/>
    </row>
    <row r="780" spans="2:26" ht="12.75" x14ac:dyDescent="0.2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9"/>
      <c r="Q780" s="39"/>
      <c r="R780" s="39"/>
      <c r="S780" s="39"/>
      <c r="T780" s="39"/>
      <c r="U780" s="38"/>
      <c r="V780" s="38"/>
      <c r="W780" s="38"/>
      <c r="X780" s="38"/>
      <c r="Y780" s="38"/>
      <c r="Z780" s="38"/>
    </row>
    <row r="781" spans="2:26" ht="12.75" x14ac:dyDescent="0.2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9"/>
      <c r="Q781" s="39"/>
      <c r="R781" s="39"/>
      <c r="S781" s="39"/>
      <c r="T781" s="39"/>
      <c r="U781" s="38"/>
      <c r="V781" s="38"/>
      <c r="W781" s="38"/>
      <c r="X781" s="38"/>
      <c r="Y781" s="38"/>
      <c r="Z781" s="38"/>
    </row>
    <row r="782" spans="2:26" ht="12.75" x14ac:dyDescent="0.2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9"/>
      <c r="Q782" s="39"/>
      <c r="R782" s="39"/>
      <c r="S782" s="39"/>
      <c r="T782" s="39"/>
      <c r="U782" s="38"/>
      <c r="V782" s="38"/>
      <c r="W782" s="38"/>
      <c r="X782" s="38"/>
      <c r="Y782" s="38"/>
      <c r="Z782" s="38"/>
    </row>
    <row r="783" spans="2:26" ht="12.75" x14ac:dyDescent="0.2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9"/>
      <c r="Q783" s="39"/>
      <c r="R783" s="39"/>
      <c r="S783" s="39"/>
      <c r="T783" s="39"/>
      <c r="U783" s="38"/>
      <c r="V783" s="38"/>
      <c r="W783" s="38"/>
      <c r="X783" s="38"/>
      <c r="Y783" s="38"/>
      <c r="Z783" s="38"/>
    </row>
    <row r="784" spans="2:26" ht="12.75" x14ac:dyDescent="0.2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9"/>
      <c r="Q784" s="39"/>
      <c r="R784" s="39"/>
      <c r="S784" s="39"/>
      <c r="T784" s="39"/>
      <c r="U784" s="38"/>
      <c r="V784" s="38"/>
      <c r="W784" s="38"/>
      <c r="X784" s="38"/>
      <c r="Y784" s="38"/>
      <c r="Z784" s="38"/>
    </row>
    <row r="785" spans="2:26" ht="12.75" x14ac:dyDescent="0.2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9"/>
      <c r="Q785" s="39"/>
      <c r="R785" s="39"/>
      <c r="S785" s="39"/>
      <c r="T785" s="39"/>
      <c r="U785" s="38"/>
      <c r="V785" s="38"/>
      <c r="W785" s="38"/>
      <c r="X785" s="38"/>
      <c r="Y785" s="38"/>
      <c r="Z785" s="38"/>
    </row>
    <row r="786" spans="2:26" ht="12.75" x14ac:dyDescent="0.2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9"/>
      <c r="Q786" s="39"/>
      <c r="R786" s="39"/>
      <c r="S786" s="39"/>
      <c r="T786" s="39"/>
      <c r="U786" s="38"/>
      <c r="V786" s="38"/>
      <c r="W786" s="38"/>
      <c r="X786" s="38"/>
      <c r="Y786" s="38"/>
      <c r="Z786" s="38"/>
    </row>
    <row r="787" spans="2:26" ht="12.75" x14ac:dyDescent="0.2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9"/>
      <c r="Q787" s="39"/>
      <c r="R787" s="39"/>
      <c r="S787" s="39"/>
      <c r="T787" s="39"/>
      <c r="U787" s="38"/>
      <c r="V787" s="38"/>
      <c r="W787" s="38"/>
      <c r="X787" s="38"/>
      <c r="Y787" s="38"/>
      <c r="Z787" s="38"/>
    </row>
    <row r="788" spans="2:26" ht="12.75" x14ac:dyDescent="0.2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9"/>
      <c r="Q788" s="39"/>
      <c r="R788" s="39"/>
      <c r="S788" s="39"/>
      <c r="T788" s="39"/>
      <c r="U788" s="38"/>
      <c r="V788" s="38"/>
      <c r="W788" s="38"/>
      <c r="X788" s="38"/>
      <c r="Y788" s="38"/>
      <c r="Z788" s="38"/>
    </row>
    <row r="789" spans="2:26" ht="12.75" x14ac:dyDescent="0.2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9"/>
      <c r="Q789" s="39"/>
      <c r="R789" s="39"/>
      <c r="S789" s="39"/>
      <c r="T789" s="39"/>
      <c r="U789" s="38"/>
      <c r="V789" s="38"/>
      <c r="W789" s="38"/>
      <c r="X789" s="38"/>
      <c r="Y789" s="38"/>
      <c r="Z789" s="38"/>
    </row>
    <row r="790" spans="2:26" ht="12.75" x14ac:dyDescent="0.2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9"/>
      <c r="Q790" s="39"/>
      <c r="R790" s="39"/>
      <c r="S790" s="39"/>
      <c r="T790" s="39"/>
      <c r="U790" s="38"/>
      <c r="V790" s="38"/>
      <c r="W790" s="38"/>
      <c r="X790" s="38"/>
      <c r="Y790" s="38"/>
      <c r="Z790" s="38"/>
    </row>
    <row r="791" spans="2:26" ht="12.75" x14ac:dyDescent="0.2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9"/>
      <c r="Q791" s="39"/>
      <c r="R791" s="39"/>
      <c r="S791" s="39"/>
      <c r="T791" s="39"/>
      <c r="U791" s="38"/>
      <c r="V791" s="38"/>
      <c r="W791" s="38"/>
      <c r="X791" s="38"/>
      <c r="Y791" s="38"/>
      <c r="Z791" s="38"/>
    </row>
    <row r="792" spans="2:26" ht="12.75" x14ac:dyDescent="0.2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9"/>
      <c r="Q792" s="39"/>
      <c r="R792" s="39"/>
      <c r="S792" s="39"/>
      <c r="T792" s="39"/>
      <c r="U792" s="38"/>
      <c r="V792" s="38"/>
      <c r="W792" s="38"/>
      <c r="X792" s="38"/>
      <c r="Y792" s="38"/>
      <c r="Z792" s="38"/>
    </row>
    <row r="793" spans="2:26" ht="12.75" x14ac:dyDescent="0.2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9"/>
      <c r="Q793" s="39"/>
      <c r="R793" s="39"/>
      <c r="S793" s="39"/>
      <c r="T793" s="39"/>
      <c r="U793" s="38"/>
      <c r="V793" s="38"/>
      <c r="W793" s="38"/>
      <c r="X793" s="38"/>
      <c r="Y793" s="38"/>
      <c r="Z793" s="38"/>
    </row>
    <row r="794" spans="2:26" ht="12.75" x14ac:dyDescent="0.2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9"/>
      <c r="Q794" s="39"/>
      <c r="R794" s="39"/>
      <c r="S794" s="39"/>
      <c r="T794" s="39"/>
      <c r="U794" s="38"/>
      <c r="V794" s="38"/>
      <c r="W794" s="38"/>
      <c r="X794" s="38"/>
      <c r="Y794" s="38"/>
      <c r="Z794" s="38"/>
    </row>
    <row r="795" spans="2:26" ht="12.75" x14ac:dyDescent="0.2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9"/>
      <c r="Q795" s="39"/>
      <c r="R795" s="39"/>
      <c r="S795" s="39"/>
      <c r="T795" s="39"/>
      <c r="U795" s="38"/>
      <c r="V795" s="38"/>
      <c r="W795" s="38"/>
      <c r="X795" s="38"/>
      <c r="Y795" s="38"/>
      <c r="Z795" s="38"/>
    </row>
    <row r="796" spans="2:26" ht="12.75" x14ac:dyDescent="0.2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9"/>
      <c r="Q796" s="39"/>
      <c r="R796" s="39"/>
      <c r="S796" s="39"/>
      <c r="T796" s="39"/>
      <c r="U796" s="38"/>
      <c r="V796" s="38"/>
      <c r="W796" s="38"/>
      <c r="X796" s="38"/>
      <c r="Y796" s="38"/>
      <c r="Z796" s="38"/>
    </row>
    <row r="797" spans="2:26" ht="12.75" x14ac:dyDescent="0.2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9"/>
      <c r="Q797" s="39"/>
      <c r="R797" s="39"/>
      <c r="S797" s="39"/>
      <c r="T797" s="39"/>
      <c r="U797" s="38"/>
      <c r="V797" s="38"/>
      <c r="W797" s="38"/>
      <c r="X797" s="38"/>
      <c r="Y797" s="38"/>
      <c r="Z797" s="38"/>
    </row>
    <row r="798" spans="2:26" ht="12.75" x14ac:dyDescent="0.2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9"/>
      <c r="Q798" s="39"/>
      <c r="R798" s="39"/>
      <c r="S798" s="39"/>
      <c r="T798" s="39"/>
      <c r="U798" s="38"/>
      <c r="V798" s="38"/>
      <c r="W798" s="38"/>
      <c r="X798" s="38"/>
      <c r="Y798" s="38"/>
      <c r="Z798" s="38"/>
    </row>
    <row r="799" spans="2:26" ht="12.75" x14ac:dyDescent="0.2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9"/>
      <c r="Q799" s="39"/>
      <c r="R799" s="39"/>
      <c r="S799" s="39"/>
      <c r="T799" s="39"/>
      <c r="U799" s="38"/>
      <c r="V799" s="38"/>
      <c r="W799" s="38"/>
      <c r="X799" s="38"/>
      <c r="Y799" s="38"/>
      <c r="Z799" s="38"/>
    </row>
    <row r="800" spans="2:26" ht="12.75" x14ac:dyDescent="0.2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9"/>
      <c r="Q800" s="39"/>
      <c r="R800" s="39"/>
      <c r="S800" s="39"/>
      <c r="T800" s="39"/>
      <c r="U800" s="38"/>
      <c r="V800" s="38"/>
      <c r="W800" s="38"/>
      <c r="X800" s="38"/>
      <c r="Y800" s="38"/>
      <c r="Z800" s="38"/>
    </row>
    <row r="801" spans="2:26" ht="12.75" x14ac:dyDescent="0.2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9"/>
      <c r="Q801" s="39"/>
      <c r="R801" s="39"/>
      <c r="S801" s="39"/>
      <c r="T801" s="39"/>
      <c r="U801" s="38"/>
      <c r="V801" s="38"/>
      <c r="W801" s="38"/>
      <c r="X801" s="38"/>
      <c r="Y801" s="38"/>
      <c r="Z801" s="38"/>
    </row>
    <row r="802" spans="2:26" ht="12.75" x14ac:dyDescent="0.2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9"/>
      <c r="Q802" s="39"/>
      <c r="R802" s="39"/>
      <c r="S802" s="39"/>
      <c r="T802" s="39"/>
      <c r="U802" s="38"/>
      <c r="V802" s="38"/>
      <c r="W802" s="38"/>
      <c r="X802" s="38"/>
      <c r="Y802" s="38"/>
      <c r="Z802" s="38"/>
    </row>
    <row r="803" spans="2:26" ht="12.75" x14ac:dyDescent="0.2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9"/>
      <c r="Q803" s="39"/>
      <c r="R803" s="39"/>
      <c r="S803" s="39"/>
      <c r="T803" s="39"/>
      <c r="U803" s="38"/>
      <c r="V803" s="38"/>
      <c r="W803" s="38"/>
      <c r="X803" s="38"/>
      <c r="Y803" s="38"/>
      <c r="Z803" s="38"/>
    </row>
    <row r="804" spans="2:26" ht="12.75" x14ac:dyDescent="0.2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9"/>
      <c r="Q804" s="39"/>
      <c r="R804" s="39"/>
      <c r="S804" s="39"/>
      <c r="T804" s="39"/>
      <c r="U804" s="38"/>
      <c r="V804" s="38"/>
      <c r="W804" s="38"/>
      <c r="X804" s="38"/>
      <c r="Y804" s="38"/>
      <c r="Z804" s="38"/>
    </row>
    <row r="805" spans="2:26" ht="12.75" x14ac:dyDescent="0.2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9"/>
      <c r="Q805" s="39"/>
      <c r="R805" s="39"/>
      <c r="S805" s="39"/>
      <c r="T805" s="39"/>
      <c r="U805" s="38"/>
      <c r="V805" s="38"/>
      <c r="W805" s="38"/>
      <c r="X805" s="38"/>
      <c r="Y805" s="38"/>
      <c r="Z805" s="38"/>
    </row>
    <row r="806" spans="2:26" ht="12.75" x14ac:dyDescent="0.2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9"/>
      <c r="Q806" s="39"/>
      <c r="R806" s="39"/>
      <c r="S806" s="39"/>
      <c r="T806" s="39"/>
      <c r="U806" s="38"/>
      <c r="V806" s="38"/>
      <c r="W806" s="38"/>
      <c r="X806" s="38"/>
      <c r="Y806" s="38"/>
      <c r="Z806" s="38"/>
    </row>
    <row r="807" spans="2:26" ht="12.75" x14ac:dyDescent="0.2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9"/>
      <c r="Q807" s="39"/>
      <c r="R807" s="39"/>
      <c r="S807" s="39"/>
      <c r="T807" s="39"/>
      <c r="U807" s="38"/>
      <c r="V807" s="38"/>
      <c r="W807" s="38"/>
      <c r="X807" s="38"/>
      <c r="Y807" s="38"/>
      <c r="Z807" s="38"/>
    </row>
    <row r="808" spans="2:26" ht="12.75" x14ac:dyDescent="0.2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9"/>
      <c r="Q808" s="39"/>
      <c r="R808" s="39"/>
      <c r="S808" s="39"/>
      <c r="T808" s="39"/>
      <c r="U808" s="38"/>
      <c r="V808" s="38"/>
      <c r="W808" s="38"/>
      <c r="X808" s="38"/>
      <c r="Y808" s="38"/>
      <c r="Z808" s="38"/>
    </row>
    <row r="809" spans="2:26" ht="12.75" x14ac:dyDescent="0.2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9"/>
      <c r="Q809" s="39"/>
      <c r="R809" s="39"/>
      <c r="S809" s="39"/>
      <c r="T809" s="39"/>
      <c r="U809" s="38"/>
      <c r="V809" s="38"/>
      <c r="W809" s="38"/>
      <c r="X809" s="38"/>
      <c r="Y809" s="38"/>
      <c r="Z809" s="38"/>
    </row>
    <row r="810" spans="2:26" ht="12.75" x14ac:dyDescent="0.2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9"/>
      <c r="Q810" s="39"/>
      <c r="R810" s="39"/>
      <c r="S810" s="39"/>
      <c r="T810" s="39"/>
      <c r="U810" s="38"/>
      <c r="V810" s="38"/>
      <c r="W810" s="38"/>
      <c r="X810" s="38"/>
      <c r="Y810" s="38"/>
      <c r="Z810" s="38"/>
    </row>
    <row r="811" spans="2:26" ht="12.75" x14ac:dyDescent="0.2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9"/>
      <c r="Q811" s="39"/>
      <c r="R811" s="39"/>
      <c r="S811" s="39"/>
      <c r="T811" s="39"/>
      <c r="U811" s="38"/>
      <c r="V811" s="38"/>
      <c r="W811" s="38"/>
      <c r="X811" s="38"/>
      <c r="Y811" s="38"/>
      <c r="Z811" s="38"/>
    </row>
    <row r="812" spans="2:26" ht="12.75" x14ac:dyDescent="0.2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9"/>
      <c r="Q812" s="39"/>
      <c r="R812" s="39"/>
      <c r="S812" s="39"/>
      <c r="T812" s="39"/>
      <c r="U812" s="38"/>
      <c r="V812" s="38"/>
      <c r="W812" s="38"/>
      <c r="X812" s="38"/>
      <c r="Y812" s="38"/>
      <c r="Z812" s="38"/>
    </row>
    <row r="813" spans="2:26" ht="12.75" x14ac:dyDescent="0.2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9"/>
      <c r="Q813" s="39"/>
      <c r="R813" s="39"/>
      <c r="S813" s="39"/>
      <c r="T813" s="39"/>
      <c r="U813" s="38"/>
      <c r="V813" s="38"/>
      <c r="W813" s="38"/>
      <c r="X813" s="38"/>
      <c r="Y813" s="38"/>
      <c r="Z813" s="38"/>
    </row>
    <row r="814" spans="2:26" ht="12.75" x14ac:dyDescent="0.2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9"/>
      <c r="Q814" s="39"/>
      <c r="R814" s="39"/>
      <c r="S814" s="39"/>
      <c r="T814" s="39"/>
      <c r="U814" s="38"/>
      <c r="V814" s="38"/>
      <c r="W814" s="38"/>
      <c r="X814" s="38"/>
      <c r="Y814" s="38"/>
      <c r="Z814" s="38"/>
    </row>
    <row r="815" spans="2:26" ht="12.75" x14ac:dyDescent="0.2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9"/>
      <c r="Q815" s="39"/>
      <c r="R815" s="39"/>
      <c r="S815" s="39"/>
      <c r="T815" s="39"/>
      <c r="U815" s="38"/>
      <c r="V815" s="38"/>
      <c r="W815" s="38"/>
      <c r="X815" s="38"/>
      <c r="Y815" s="38"/>
      <c r="Z815" s="38"/>
    </row>
    <row r="816" spans="2:26" ht="12.75" x14ac:dyDescent="0.2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9"/>
      <c r="Q816" s="39"/>
      <c r="R816" s="39"/>
      <c r="S816" s="39"/>
      <c r="T816" s="39"/>
      <c r="U816" s="38"/>
      <c r="V816" s="38"/>
      <c r="W816" s="38"/>
      <c r="X816" s="38"/>
      <c r="Y816" s="38"/>
      <c r="Z816" s="38"/>
    </row>
    <row r="817" spans="2:26" ht="12.75" x14ac:dyDescent="0.2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9"/>
      <c r="Q817" s="39"/>
      <c r="R817" s="39"/>
      <c r="S817" s="39"/>
      <c r="T817" s="39"/>
      <c r="U817" s="38"/>
      <c r="V817" s="38"/>
      <c r="W817" s="38"/>
      <c r="X817" s="38"/>
      <c r="Y817" s="38"/>
      <c r="Z817" s="38"/>
    </row>
    <row r="818" spans="2:26" ht="12.75" x14ac:dyDescent="0.2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9"/>
      <c r="Q818" s="39"/>
      <c r="R818" s="39"/>
      <c r="S818" s="39"/>
      <c r="T818" s="39"/>
      <c r="U818" s="38"/>
      <c r="V818" s="38"/>
      <c r="W818" s="38"/>
      <c r="X818" s="38"/>
      <c r="Y818" s="38"/>
      <c r="Z818" s="38"/>
    </row>
    <row r="819" spans="2:26" ht="12.75" x14ac:dyDescent="0.2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9"/>
      <c r="Q819" s="39"/>
      <c r="R819" s="39"/>
      <c r="S819" s="39"/>
      <c r="T819" s="39"/>
      <c r="U819" s="38"/>
      <c r="V819" s="38"/>
      <c r="W819" s="38"/>
      <c r="X819" s="38"/>
      <c r="Y819" s="38"/>
      <c r="Z819" s="38"/>
    </row>
    <row r="820" spans="2:26" ht="12.75" x14ac:dyDescent="0.2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9"/>
      <c r="Q820" s="39"/>
      <c r="R820" s="39"/>
      <c r="S820" s="39"/>
      <c r="T820" s="39"/>
      <c r="U820" s="38"/>
      <c r="V820" s="38"/>
      <c r="W820" s="38"/>
      <c r="X820" s="38"/>
      <c r="Y820" s="38"/>
      <c r="Z820" s="38"/>
    </row>
    <row r="821" spans="2:26" ht="12.75" x14ac:dyDescent="0.2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9"/>
      <c r="Q821" s="39"/>
      <c r="R821" s="39"/>
      <c r="S821" s="39"/>
      <c r="T821" s="39"/>
      <c r="U821" s="38"/>
      <c r="V821" s="38"/>
      <c r="W821" s="38"/>
      <c r="X821" s="38"/>
      <c r="Y821" s="38"/>
      <c r="Z821" s="38"/>
    </row>
    <row r="822" spans="2:26" ht="12.75" x14ac:dyDescent="0.2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9"/>
      <c r="Q822" s="39"/>
      <c r="R822" s="39"/>
      <c r="S822" s="39"/>
      <c r="T822" s="39"/>
      <c r="U822" s="38"/>
      <c r="V822" s="38"/>
      <c r="W822" s="38"/>
      <c r="X822" s="38"/>
      <c r="Y822" s="38"/>
      <c r="Z822" s="38"/>
    </row>
    <row r="823" spans="2:26" ht="12.75" x14ac:dyDescent="0.2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9"/>
      <c r="Q823" s="39"/>
      <c r="R823" s="39"/>
      <c r="S823" s="39"/>
      <c r="T823" s="39"/>
      <c r="U823" s="38"/>
      <c r="V823" s="38"/>
      <c r="W823" s="38"/>
      <c r="X823" s="38"/>
      <c r="Y823" s="38"/>
      <c r="Z823" s="38"/>
    </row>
    <row r="824" spans="2:26" ht="12.75" x14ac:dyDescent="0.2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9"/>
      <c r="Q824" s="39"/>
      <c r="R824" s="39"/>
      <c r="S824" s="39"/>
      <c r="T824" s="39"/>
      <c r="U824" s="38"/>
      <c r="V824" s="38"/>
      <c r="W824" s="38"/>
      <c r="X824" s="38"/>
      <c r="Y824" s="38"/>
      <c r="Z824" s="38"/>
    </row>
    <row r="825" spans="2:26" ht="12.75" x14ac:dyDescent="0.2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9"/>
      <c r="Q825" s="39"/>
      <c r="R825" s="39"/>
      <c r="S825" s="39"/>
      <c r="T825" s="39"/>
      <c r="U825" s="38"/>
      <c r="V825" s="38"/>
      <c r="W825" s="38"/>
      <c r="X825" s="38"/>
      <c r="Y825" s="38"/>
      <c r="Z825" s="38"/>
    </row>
    <row r="826" spans="2:26" ht="12.75" x14ac:dyDescent="0.2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9"/>
      <c r="Q826" s="39"/>
      <c r="R826" s="39"/>
      <c r="S826" s="39"/>
      <c r="T826" s="39"/>
      <c r="U826" s="38"/>
      <c r="V826" s="38"/>
      <c r="W826" s="38"/>
      <c r="X826" s="38"/>
      <c r="Y826" s="38"/>
      <c r="Z826" s="38"/>
    </row>
    <row r="827" spans="2:26" ht="12.75" x14ac:dyDescent="0.2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9"/>
      <c r="Q827" s="39"/>
      <c r="R827" s="39"/>
      <c r="S827" s="39"/>
      <c r="T827" s="39"/>
      <c r="U827" s="38"/>
      <c r="V827" s="38"/>
      <c r="W827" s="38"/>
      <c r="X827" s="38"/>
      <c r="Y827" s="38"/>
      <c r="Z827" s="38"/>
    </row>
    <row r="828" spans="2:26" ht="12.75" x14ac:dyDescent="0.2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9"/>
      <c r="Q828" s="39"/>
      <c r="R828" s="39"/>
      <c r="S828" s="39"/>
      <c r="T828" s="39"/>
      <c r="U828" s="38"/>
      <c r="V828" s="38"/>
      <c r="W828" s="38"/>
      <c r="X828" s="38"/>
      <c r="Y828" s="38"/>
      <c r="Z828" s="38"/>
    </row>
    <row r="829" spans="2:26" ht="12.75" x14ac:dyDescent="0.2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9"/>
      <c r="Q829" s="39"/>
      <c r="R829" s="39"/>
      <c r="S829" s="39"/>
      <c r="T829" s="39"/>
      <c r="U829" s="38"/>
      <c r="V829" s="38"/>
      <c r="W829" s="38"/>
      <c r="X829" s="38"/>
      <c r="Y829" s="38"/>
      <c r="Z829" s="38"/>
    </row>
    <row r="830" spans="2:26" ht="12.75" x14ac:dyDescent="0.2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9"/>
      <c r="Q830" s="39"/>
      <c r="R830" s="39"/>
      <c r="S830" s="39"/>
      <c r="T830" s="39"/>
      <c r="U830" s="38"/>
      <c r="V830" s="38"/>
      <c r="W830" s="38"/>
      <c r="X830" s="38"/>
      <c r="Y830" s="38"/>
      <c r="Z830" s="38"/>
    </row>
    <row r="831" spans="2:26" ht="12.75" x14ac:dyDescent="0.2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9"/>
      <c r="Q831" s="39"/>
      <c r="R831" s="39"/>
      <c r="S831" s="39"/>
      <c r="T831" s="39"/>
      <c r="U831" s="38"/>
      <c r="V831" s="38"/>
      <c r="W831" s="38"/>
      <c r="X831" s="38"/>
      <c r="Y831" s="38"/>
      <c r="Z831" s="38"/>
    </row>
    <row r="832" spans="2:26" ht="12.75" x14ac:dyDescent="0.2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9"/>
      <c r="Q832" s="39"/>
      <c r="R832" s="39"/>
      <c r="S832" s="39"/>
      <c r="T832" s="39"/>
      <c r="U832" s="38"/>
      <c r="V832" s="38"/>
      <c r="W832" s="38"/>
      <c r="X832" s="38"/>
      <c r="Y832" s="38"/>
      <c r="Z832" s="38"/>
    </row>
    <row r="833" spans="2:26" ht="12.75" x14ac:dyDescent="0.2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9"/>
      <c r="Q833" s="39"/>
      <c r="R833" s="39"/>
      <c r="S833" s="39"/>
      <c r="T833" s="39"/>
      <c r="U833" s="38"/>
      <c r="V833" s="38"/>
      <c r="W833" s="38"/>
      <c r="X833" s="38"/>
      <c r="Y833" s="38"/>
      <c r="Z833" s="38"/>
    </row>
    <row r="834" spans="2:26" ht="12.75" x14ac:dyDescent="0.2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9"/>
      <c r="Q834" s="39"/>
      <c r="R834" s="39"/>
      <c r="S834" s="39"/>
      <c r="T834" s="39"/>
      <c r="U834" s="38"/>
      <c r="V834" s="38"/>
      <c r="W834" s="38"/>
      <c r="X834" s="38"/>
      <c r="Y834" s="38"/>
      <c r="Z834" s="38"/>
    </row>
    <row r="835" spans="2:26" ht="12.75" x14ac:dyDescent="0.2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9"/>
      <c r="Q835" s="39"/>
      <c r="R835" s="39"/>
      <c r="S835" s="39"/>
      <c r="T835" s="39"/>
      <c r="U835" s="38"/>
      <c r="V835" s="38"/>
      <c r="W835" s="38"/>
      <c r="X835" s="38"/>
      <c r="Y835" s="38"/>
      <c r="Z835" s="38"/>
    </row>
    <row r="836" spans="2:26" ht="12.75" x14ac:dyDescent="0.2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9"/>
      <c r="Q836" s="39"/>
      <c r="R836" s="39"/>
      <c r="S836" s="39"/>
      <c r="T836" s="39"/>
      <c r="U836" s="38"/>
      <c r="V836" s="38"/>
      <c r="W836" s="38"/>
      <c r="X836" s="38"/>
      <c r="Y836" s="38"/>
      <c r="Z836" s="38"/>
    </row>
    <row r="837" spans="2:26" ht="12.75" x14ac:dyDescent="0.2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9"/>
      <c r="Q837" s="39"/>
      <c r="R837" s="39"/>
      <c r="S837" s="39"/>
      <c r="T837" s="39"/>
      <c r="U837" s="38"/>
      <c r="V837" s="38"/>
      <c r="W837" s="38"/>
      <c r="X837" s="38"/>
      <c r="Y837" s="38"/>
      <c r="Z837" s="38"/>
    </row>
    <row r="838" spans="2:26" ht="12.75" x14ac:dyDescent="0.2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9"/>
      <c r="Q838" s="39"/>
      <c r="R838" s="39"/>
      <c r="S838" s="39"/>
      <c r="T838" s="39"/>
      <c r="U838" s="38"/>
      <c r="V838" s="38"/>
      <c r="W838" s="38"/>
      <c r="X838" s="38"/>
      <c r="Y838" s="38"/>
      <c r="Z838" s="38"/>
    </row>
    <row r="839" spans="2:26" ht="12.75" x14ac:dyDescent="0.2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9"/>
      <c r="Q839" s="39"/>
      <c r="R839" s="39"/>
      <c r="S839" s="39"/>
      <c r="T839" s="39"/>
      <c r="U839" s="38"/>
      <c r="V839" s="38"/>
      <c r="W839" s="38"/>
      <c r="X839" s="38"/>
      <c r="Y839" s="38"/>
      <c r="Z839" s="38"/>
    </row>
    <row r="840" spans="2:26" ht="12.75" x14ac:dyDescent="0.2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9"/>
      <c r="Q840" s="39"/>
      <c r="R840" s="39"/>
      <c r="S840" s="39"/>
      <c r="T840" s="39"/>
      <c r="U840" s="38"/>
      <c r="V840" s="38"/>
      <c r="W840" s="38"/>
      <c r="X840" s="38"/>
      <c r="Y840" s="38"/>
      <c r="Z840" s="38"/>
    </row>
    <row r="841" spans="2:26" ht="12.75" x14ac:dyDescent="0.2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9"/>
      <c r="Q841" s="39"/>
      <c r="R841" s="39"/>
      <c r="S841" s="39"/>
      <c r="T841" s="39"/>
      <c r="U841" s="38"/>
      <c r="V841" s="38"/>
      <c r="W841" s="38"/>
      <c r="X841" s="38"/>
      <c r="Y841" s="38"/>
      <c r="Z841" s="38"/>
    </row>
    <row r="842" spans="2:26" ht="12.75" x14ac:dyDescent="0.2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9"/>
      <c r="Q842" s="39"/>
      <c r="R842" s="39"/>
      <c r="S842" s="39"/>
      <c r="T842" s="39"/>
      <c r="U842" s="38"/>
      <c r="V842" s="38"/>
      <c r="W842" s="38"/>
      <c r="X842" s="38"/>
      <c r="Y842" s="38"/>
      <c r="Z842" s="38"/>
    </row>
    <row r="843" spans="2:26" ht="12.75" x14ac:dyDescent="0.2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9"/>
      <c r="Q843" s="39"/>
      <c r="R843" s="39"/>
      <c r="S843" s="39"/>
      <c r="T843" s="39"/>
      <c r="U843" s="38"/>
      <c r="V843" s="38"/>
      <c r="W843" s="38"/>
      <c r="X843" s="38"/>
      <c r="Y843" s="38"/>
      <c r="Z843" s="38"/>
    </row>
    <row r="844" spans="2:26" ht="12.75" x14ac:dyDescent="0.2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9"/>
      <c r="Q844" s="39"/>
      <c r="R844" s="39"/>
      <c r="S844" s="39"/>
      <c r="T844" s="39"/>
      <c r="U844" s="38"/>
      <c r="V844" s="38"/>
      <c r="W844" s="38"/>
      <c r="X844" s="38"/>
      <c r="Y844" s="38"/>
      <c r="Z844" s="38"/>
    </row>
    <row r="845" spans="2:26" ht="12.75" x14ac:dyDescent="0.2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9"/>
      <c r="Q845" s="39"/>
      <c r="R845" s="39"/>
      <c r="S845" s="39"/>
      <c r="T845" s="39"/>
      <c r="U845" s="38"/>
      <c r="V845" s="38"/>
      <c r="W845" s="38"/>
      <c r="X845" s="38"/>
      <c r="Y845" s="38"/>
      <c r="Z845" s="38"/>
    </row>
    <row r="846" spans="2:26" ht="12.75" x14ac:dyDescent="0.2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9"/>
      <c r="Q846" s="39"/>
      <c r="R846" s="39"/>
      <c r="S846" s="39"/>
      <c r="T846" s="39"/>
      <c r="U846" s="38"/>
      <c r="V846" s="38"/>
      <c r="W846" s="38"/>
      <c r="X846" s="38"/>
      <c r="Y846" s="38"/>
      <c r="Z846" s="38"/>
    </row>
    <row r="847" spans="2:26" ht="12.75" x14ac:dyDescent="0.2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9"/>
      <c r="Q847" s="39"/>
      <c r="R847" s="39"/>
      <c r="S847" s="39"/>
      <c r="T847" s="39"/>
      <c r="U847" s="38"/>
      <c r="V847" s="38"/>
      <c r="W847" s="38"/>
      <c r="X847" s="38"/>
      <c r="Y847" s="38"/>
      <c r="Z847" s="38"/>
    </row>
    <row r="848" spans="2:26" ht="12.75" x14ac:dyDescent="0.2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9"/>
      <c r="Q848" s="39"/>
      <c r="R848" s="39"/>
      <c r="S848" s="39"/>
      <c r="T848" s="39"/>
      <c r="U848" s="38"/>
      <c r="V848" s="38"/>
      <c r="W848" s="38"/>
      <c r="X848" s="38"/>
      <c r="Y848" s="38"/>
      <c r="Z848" s="38"/>
    </row>
    <row r="849" spans="2:26" ht="12.75" x14ac:dyDescent="0.2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9"/>
      <c r="Q849" s="39"/>
      <c r="R849" s="39"/>
      <c r="S849" s="39"/>
      <c r="T849" s="39"/>
      <c r="U849" s="38"/>
      <c r="V849" s="38"/>
      <c r="W849" s="38"/>
      <c r="X849" s="38"/>
      <c r="Y849" s="38"/>
      <c r="Z849" s="38"/>
    </row>
    <row r="850" spans="2:26" ht="12.75" x14ac:dyDescent="0.2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9"/>
      <c r="Q850" s="39"/>
      <c r="R850" s="39"/>
      <c r="S850" s="39"/>
      <c r="T850" s="39"/>
      <c r="U850" s="38"/>
      <c r="V850" s="38"/>
      <c r="W850" s="38"/>
      <c r="X850" s="38"/>
      <c r="Y850" s="38"/>
      <c r="Z850" s="38"/>
    </row>
    <row r="851" spans="2:26" ht="12.75" x14ac:dyDescent="0.2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9"/>
      <c r="Q851" s="39"/>
      <c r="R851" s="39"/>
      <c r="S851" s="39"/>
      <c r="T851" s="39"/>
      <c r="U851" s="38"/>
      <c r="V851" s="38"/>
      <c r="W851" s="38"/>
      <c r="X851" s="38"/>
      <c r="Y851" s="38"/>
      <c r="Z851" s="38"/>
    </row>
    <row r="852" spans="2:26" ht="12.75" x14ac:dyDescent="0.2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9"/>
      <c r="Q852" s="39"/>
      <c r="R852" s="39"/>
      <c r="S852" s="39"/>
      <c r="T852" s="39"/>
      <c r="U852" s="38"/>
      <c r="V852" s="38"/>
      <c r="W852" s="38"/>
      <c r="X852" s="38"/>
      <c r="Y852" s="38"/>
      <c r="Z852" s="38"/>
    </row>
    <row r="853" spans="2:26" ht="12.75" x14ac:dyDescent="0.2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9"/>
      <c r="Q853" s="39"/>
      <c r="R853" s="39"/>
      <c r="S853" s="39"/>
      <c r="T853" s="39"/>
      <c r="U853" s="38"/>
      <c r="V853" s="38"/>
      <c r="W853" s="38"/>
      <c r="X853" s="38"/>
      <c r="Y853" s="38"/>
      <c r="Z853" s="38"/>
    </row>
    <row r="854" spans="2:26" ht="12.75" x14ac:dyDescent="0.2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9"/>
      <c r="Q854" s="39"/>
      <c r="R854" s="39"/>
      <c r="S854" s="39"/>
      <c r="T854" s="39"/>
      <c r="U854" s="38"/>
      <c r="V854" s="38"/>
      <c r="W854" s="38"/>
      <c r="X854" s="38"/>
      <c r="Y854" s="38"/>
      <c r="Z854" s="38"/>
    </row>
    <row r="855" spans="2:26" ht="12.75" x14ac:dyDescent="0.2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9"/>
      <c r="Q855" s="39"/>
      <c r="R855" s="39"/>
      <c r="S855" s="39"/>
      <c r="T855" s="39"/>
      <c r="U855" s="38"/>
      <c r="V855" s="38"/>
      <c r="W855" s="38"/>
      <c r="X855" s="38"/>
      <c r="Y855" s="38"/>
      <c r="Z855" s="38"/>
    </row>
    <row r="856" spans="2:26" ht="12.75" x14ac:dyDescent="0.2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9"/>
      <c r="Q856" s="39"/>
      <c r="R856" s="39"/>
      <c r="S856" s="39"/>
      <c r="T856" s="39"/>
      <c r="U856" s="38"/>
      <c r="V856" s="38"/>
      <c r="W856" s="38"/>
      <c r="X856" s="38"/>
      <c r="Y856" s="38"/>
      <c r="Z856" s="38"/>
    </row>
    <row r="857" spans="2:26" ht="12.75" x14ac:dyDescent="0.2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9"/>
      <c r="Q857" s="39"/>
      <c r="R857" s="39"/>
      <c r="S857" s="39"/>
      <c r="T857" s="39"/>
      <c r="U857" s="38"/>
      <c r="V857" s="38"/>
      <c r="W857" s="38"/>
      <c r="X857" s="38"/>
      <c r="Y857" s="38"/>
      <c r="Z857" s="38"/>
    </row>
    <row r="858" spans="2:26" ht="12.75" x14ac:dyDescent="0.2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9"/>
      <c r="Q858" s="39"/>
      <c r="R858" s="39"/>
      <c r="S858" s="39"/>
      <c r="T858" s="39"/>
      <c r="U858" s="38"/>
      <c r="V858" s="38"/>
      <c r="W858" s="38"/>
      <c r="X858" s="38"/>
      <c r="Y858" s="38"/>
      <c r="Z858" s="38"/>
    </row>
    <row r="859" spans="2:26" ht="12.75" x14ac:dyDescent="0.2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9"/>
      <c r="Q859" s="39"/>
      <c r="R859" s="39"/>
      <c r="S859" s="39"/>
      <c r="T859" s="39"/>
      <c r="U859" s="38"/>
      <c r="V859" s="38"/>
      <c r="W859" s="38"/>
      <c r="X859" s="38"/>
      <c r="Y859" s="38"/>
      <c r="Z859" s="38"/>
    </row>
    <row r="860" spans="2:26" ht="12.75" x14ac:dyDescent="0.2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9"/>
      <c r="Q860" s="39"/>
      <c r="R860" s="39"/>
      <c r="S860" s="39"/>
      <c r="T860" s="39"/>
      <c r="U860" s="38"/>
      <c r="V860" s="38"/>
      <c r="W860" s="38"/>
      <c r="X860" s="38"/>
      <c r="Y860" s="38"/>
      <c r="Z860" s="38"/>
    </row>
    <row r="861" spans="2:26" ht="12.75" x14ac:dyDescent="0.2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9"/>
      <c r="Q861" s="39"/>
      <c r="R861" s="39"/>
      <c r="S861" s="39"/>
      <c r="T861" s="39"/>
      <c r="U861" s="38"/>
      <c r="V861" s="38"/>
      <c r="W861" s="38"/>
      <c r="X861" s="38"/>
      <c r="Y861" s="38"/>
      <c r="Z861" s="38"/>
    </row>
    <row r="862" spans="2:26" ht="12.75" x14ac:dyDescent="0.2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9"/>
      <c r="Q862" s="39"/>
      <c r="R862" s="39"/>
      <c r="S862" s="39"/>
      <c r="T862" s="39"/>
      <c r="U862" s="38"/>
      <c r="V862" s="38"/>
      <c r="W862" s="38"/>
      <c r="X862" s="38"/>
      <c r="Y862" s="38"/>
      <c r="Z862" s="38"/>
    </row>
    <row r="863" spans="2:26" ht="12.75" x14ac:dyDescent="0.2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9"/>
      <c r="Q863" s="39"/>
      <c r="R863" s="39"/>
      <c r="S863" s="39"/>
      <c r="T863" s="39"/>
      <c r="U863" s="38"/>
      <c r="V863" s="38"/>
      <c r="W863" s="38"/>
      <c r="X863" s="38"/>
      <c r="Y863" s="38"/>
      <c r="Z863" s="38"/>
    </row>
    <row r="864" spans="2:26" ht="12.75" x14ac:dyDescent="0.2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9"/>
      <c r="Q864" s="39"/>
      <c r="R864" s="39"/>
      <c r="S864" s="39"/>
      <c r="T864" s="39"/>
      <c r="U864" s="38"/>
      <c r="V864" s="38"/>
      <c r="W864" s="38"/>
      <c r="X864" s="38"/>
      <c r="Y864" s="38"/>
      <c r="Z864" s="38"/>
    </row>
    <row r="865" spans="2:26" ht="12.75" x14ac:dyDescent="0.2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9"/>
      <c r="Q865" s="39"/>
      <c r="R865" s="39"/>
      <c r="S865" s="39"/>
      <c r="T865" s="39"/>
      <c r="U865" s="38"/>
      <c r="V865" s="38"/>
      <c r="W865" s="38"/>
      <c r="X865" s="38"/>
      <c r="Y865" s="38"/>
      <c r="Z865" s="38"/>
    </row>
    <row r="866" spans="2:26" ht="12.75" x14ac:dyDescent="0.2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9"/>
      <c r="Q866" s="39"/>
      <c r="R866" s="39"/>
      <c r="S866" s="39"/>
      <c r="T866" s="39"/>
      <c r="U866" s="38"/>
      <c r="V866" s="38"/>
      <c r="W866" s="38"/>
      <c r="X866" s="38"/>
      <c r="Y866" s="38"/>
      <c r="Z866" s="38"/>
    </row>
    <row r="867" spans="2:26" ht="12.75" x14ac:dyDescent="0.2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9"/>
      <c r="Q867" s="39"/>
      <c r="R867" s="39"/>
      <c r="S867" s="39"/>
      <c r="T867" s="39"/>
      <c r="U867" s="38"/>
      <c r="V867" s="38"/>
      <c r="W867" s="38"/>
      <c r="X867" s="38"/>
      <c r="Y867" s="38"/>
      <c r="Z867" s="38"/>
    </row>
    <row r="868" spans="2:26" ht="12.75" x14ac:dyDescent="0.2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9"/>
      <c r="Q868" s="39"/>
      <c r="R868" s="39"/>
      <c r="S868" s="39"/>
      <c r="T868" s="39"/>
      <c r="U868" s="38"/>
      <c r="V868" s="38"/>
      <c r="W868" s="38"/>
      <c r="X868" s="38"/>
      <c r="Y868" s="38"/>
      <c r="Z868" s="38"/>
    </row>
    <row r="869" spans="2:26" ht="12.75" x14ac:dyDescent="0.2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9"/>
      <c r="Q869" s="39"/>
      <c r="R869" s="39"/>
      <c r="S869" s="39"/>
      <c r="T869" s="39"/>
      <c r="U869" s="38"/>
      <c r="V869" s="38"/>
      <c r="W869" s="38"/>
      <c r="X869" s="38"/>
      <c r="Y869" s="38"/>
      <c r="Z869" s="38"/>
    </row>
    <row r="870" spans="2:26" ht="12.75" x14ac:dyDescent="0.2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9"/>
      <c r="Q870" s="39"/>
      <c r="R870" s="39"/>
      <c r="S870" s="39"/>
      <c r="T870" s="39"/>
      <c r="U870" s="38"/>
      <c r="V870" s="38"/>
      <c r="W870" s="38"/>
      <c r="X870" s="38"/>
      <c r="Y870" s="38"/>
      <c r="Z870" s="38"/>
    </row>
    <row r="871" spans="2:26" ht="12.75" x14ac:dyDescent="0.2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9"/>
      <c r="Q871" s="39"/>
      <c r="R871" s="39"/>
      <c r="S871" s="39"/>
      <c r="T871" s="39"/>
      <c r="U871" s="38"/>
      <c r="V871" s="38"/>
      <c r="W871" s="38"/>
      <c r="X871" s="38"/>
      <c r="Y871" s="38"/>
      <c r="Z871" s="38"/>
    </row>
    <row r="872" spans="2:26" ht="12.75" x14ac:dyDescent="0.2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9"/>
      <c r="Q872" s="39"/>
      <c r="R872" s="39"/>
      <c r="S872" s="39"/>
      <c r="T872" s="39"/>
      <c r="U872" s="38"/>
      <c r="V872" s="38"/>
      <c r="W872" s="38"/>
      <c r="X872" s="38"/>
      <c r="Y872" s="38"/>
      <c r="Z872" s="38"/>
    </row>
    <row r="873" spans="2:26" ht="12.75" x14ac:dyDescent="0.2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9"/>
      <c r="Q873" s="39"/>
      <c r="R873" s="39"/>
      <c r="S873" s="39"/>
      <c r="T873" s="39"/>
      <c r="U873" s="38"/>
      <c r="V873" s="38"/>
      <c r="W873" s="38"/>
      <c r="X873" s="38"/>
      <c r="Y873" s="38"/>
      <c r="Z873" s="38"/>
    </row>
    <row r="874" spans="2:26" ht="12.75" x14ac:dyDescent="0.2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9"/>
      <c r="Q874" s="39"/>
      <c r="R874" s="39"/>
      <c r="S874" s="39"/>
      <c r="T874" s="39"/>
      <c r="U874" s="38"/>
      <c r="V874" s="38"/>
      <c r="W874" s="38"/>
      <c r="X874" s="38"/>
      <c r="Y874" s="38"/>
      <c r="Z874" s="38"/>
    </row>
    <row r="875" spans="2:26" ht="12.75" x14ac:dyDescent="0.2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9"/>
      <c r="Q875" s="39"/>
      <c r="R875" s="39"/>
      <c r="S875" s="39"/>
      <c r="T875" s="39"/>
      <c r="U875" s="38"/>
      <c r="V875" s="38"/>
      <c r="W875" s="38"/>
      <c r="X875" s="38"/>
      <c r="Y875" s="38"/>
      <c r="Z875" s="38"/>
    </row>
    <row r="876" spans="2:26" ht="12.75" x14ac:dyDescent="0.2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9"/>
      <c r="Q876" s="39"/>
      <c r="R876" s="39"/>
      <c r="S876" s="39"/>
      <c r="T876" s="39"/>
      <c r="U876" s="38"/>
      <c r="V876" s="38"/>
      <c r="W876" s="38"/>
      <c r="X876" s="38"/>
      <c r="Y876" s="38"/>
      <c r="Z876" s="38"/>
    </row>
    <row r="877" spans="2:26" ht="12.75" x14ac:dyDescent="0.2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9"/>
      <c r="Q877" s="39"/>
      <c r="R877" s="39"/>
      <c r="S877" s="39"/>
      <c r="T877" s="39"/>
      <c r="U877" s="38"/>
      <c r="V877" s="38"/>
      <c r="W877" s="38"/>
      <c r="X877" s="38"/>
      <c r="Y877" s="38"/>
      <c r="Z877" s="38"/>
    </row>
    <row r="878" spans="2:26" ht="12.75" x14ac:dyDescent="0.2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9"/>
      <c r="Q878" s="39"/>
      <c r="R878" s="39"/>
      <c r="S878" s="39"/>
      <c r="T878" s="39"/>
      <c r="U878" s="38"/>
      <c r="V878" s="38"/>
      <c r="W878" s="38"/>
      <c r="X878" s="38"/>
      <c r="Y878" s="38"/>
      <c r="Z878" s="38"/>
    </row>
    <row r="879" spans="2:26" ht="12.75" x14ac:dyDescent="0.2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9"/>
      <c r="Q879" s="39"/>
      <c r="R879" s="39"/>
      <c r="S879" s="39"/>
      <c r="T879" s="39"/>
      <c r="U879" s="38"/>
      <c r="V879" s="38"/>
      <c r="W879" s="38"/>
      <c r="X879" s="38"/>
      <c r="Y879" s="38"/>
      <c r="Z879" s="38"/>
    </row>
    <row r="880" spans="2:26" ht="12.75" x14ac:dyDescent="0.2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9"/>
      <c r="Q880" s="39"/>
      <c r="R880" s="39"/>
      <c r="S880" s="39"/>
      <c r="T880" s="39"/>
      <c r="U880" s="38"/>
      <c r="V880" s="38"/>
      <c r="W880" s="38"/>
      <c r="X880" s="38"/>
      <c r="Y880" s="38"/>
      <c r="Z880" s="38"/>
    </row>
    <row r="881" spans="2:26" ht="12.75" x14ac:dyDescent="0.2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9"/>
      <c r="Q881" s="39"/>
      <c r="R881" s="39"/>
      <c r="S881" s="39"/>
      <c r="T881" s="39"/>
      <c r="U881" s="38"/>
      <c r="V881" s="38"/>
      <c r="W881" s="38"/>
      <c r="X881" s="38"/>
      <c r="Y881" s="38"/>
      <c r="Z881" s="38"/>
    </row>
    <row r="882" spans="2:26" ht="12.75" x14ac:dyDescent="0.2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9"/>
      <c r="Q882" s="39"/>
      <c r="R882" s="39"/>
      <c r="S882" s="39"/>
      <c r="T882" s="39"/>
      <c r="U882" s="38"/>
      <c r="V882" s="38"/>
      <c r="W882" s="38"/>
      <c r="X882" s="38"/>
      <c r="Y882" s="38"/>
      <c r="Z882" s="38"/>
    </row>
    <row r="883" spans="2:26" ht="12.75" x14ac:dyDescent="0.2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9"/>
      <c r="Q883" s="39"/>
      <c r="R883" s="39"/>
      <c r="S883" s="39"/>
      <c r="T883" s="39"/>
      <c r="U883" s="38"/>
      <c r="V883" s="38"/>
      <c r="W883" s="38"/>
      <c r="X883" s="38"/>
      <c r="Y883" s="38"/>
      <c r="Z883" s="38"/>
    </row>
    <row r="884" spans="2:26" ht="12.75" x14ac:dyDescent="0.2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9"/>
      <c r="Q884" s="39"/>
      <c r="R884" s="39"/>
      <c r="S884" s="39"/>
      <c r="T884" s="39"/>
      <c r="U884" s="38"/>
      <c r="V884" s="38"/>
      <c r="W884" s="38"/>
      <c r="X884" s="38"/>
      <c r="Y884" s="38"/>
      <c r="Z884" s="38"/>
    </row>
    <row r="885" spans="2:26" ht="12.75" x14ac:dyDescent="0.2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9"/>
      <c r="Q885" s="39"/>
      <c r="R885" s="39"/>
      <c r="S885" s="39"/>
      <c r="T885" s="39"/>
      <c r="U885" s="38"/>
      <c r="V885" s="38"/>
      <c r="W885" s="38"/>
      <c r="X885" s="38"/>
      <c r="Y885" s="38"/>
      <c r="Z885" s="38"/>
    </row>
    <row r="886" spans="2:26" ht="12.75" x14ac:dyDescent="0.2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9"/>
      <c r="Q886" s="39"/>
      <c r="R886" s="39"/>
      <c r="S886" s="39"/>
      <c r="T886" s="39"/>
      <c r="U886" s="38"/>
      <c r="V886" s="38"/>
      <c r="W886" s="38"/>
      <c r="X886" s="38"/>
      <c r="Y886" s="38"/>
      <c r="Z886" s="38"/>
    </row>
    <row r="887" spans="2:26" ht="12.75" x14ac:dyDescent="0.2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9"/>
      <c r="Q887" s="39"/>
      <c r="R887" s="39"/>
      <c r="S887" s="39"/>
      <c r="T887" s="39"/>
      <c r="U887" s="38"/>
      <c r="V887" s="38"/>
      <c r="W887" s="38"/>
      <c r="X887" s="38"/>
      <c r="Y887" s="38"/>
      <c r="Z887" s="38"/>
    </row>
    <row r="888" spans="2:26" ht="12.75" x14ac:dyDescent="0.2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9"/>
      <c r="Q888" s="39"/>
      <c r="R888" s="39"/>
      <c r="S888" s="39"/>
      <c r="T888" s="39"/>
      <c r="U888" s="38"/>
      <c r="V888" s="38"/>
      <c r="W888" s="38"/>
      <c r="X888" s="38"/>
      <c r="Y888" s="38"/>
      <c r="Z888" s="38"/>
    </row>
    <row r="889" spans="2:26" ht="12.75" x14ac:dyDescent="0.2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9"/>
      <c r="Q889" s="39"/>
      <c r="R889" s="39"/>
      <c r="S889" s="39"/>
      <c r="T889" s="39"/>
      <c r="U889" s="38"/>
      <c r="V889" s="38"/>
      <c r="W889" s="38"/>
      <c r="X889" s="38"/>
      <c r="Y889" s="38"/>
      <c r="Z889" s="38"/>
    </row>
    <row r="890" spans="2:26" ht="12.75" x14ac:dyDescent="0.2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9"/>
      <c r="Q890" s="39"/>
      <c r="R890" s="39"/>
      <c r="S890" s="39"/>
      <c r="T890" s="39"/>
      <c r="U890" s="38"/>
      <c r="V890" s="38"/>
      <c r="W890" s="38"/>
      <c r="X890" s="38"/>
      <c r="Y890" s="38"/>
      <c r="Z890" s="38"/>
    </row>
    <row r="891" spans="2:26" ht="12.75" x14ac:dyDescent="0.2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9"/>
      <c r="Q891" s="39"/>
      <c r="R891" s="39"/>
      <c r="S891" s="39"/>
      <c r="T891" s="39"/>
      <c r="U891" s="38"/>
      <c r="V891" s="38"/>
      <c r="W891" s="38"/>
      <c r="X891" s="38"/>
      <c r="Y891" s="38"/>
      <c r="Z891" s="38"/>
    </row>
    <row r="892" spans="2:26" ht="12.75" x14ac:dyDescent="0.2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9"/>
      <c r="Q892" s="39"/>
      <c r="R892" s="39"/>
      <c r="S892" s="39"/>
      <c r="T892" s="39"/>
      <c r="U892" s="38"/>
      <c r="V892" s="38"/>
      <c r="W892" s="38"/>
      <c r="X892" s="38"/>
      <c r="Y892" s="38"/>
      <c r="Z892" s="38"/>
    </row>
    <row r="893" spans="2:26" ht="12.75" x14ac:dyDescent="0.2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9"/>
      <c r="Q893" s="39"/>
      <c r="R893" s="39"/>
      <c r="S893" s="39"/>
      <c r="T893" s="39"/>
      <c r="U893" s="38"/>
      <c r="V893" s="38"/>
      <c r="W893" s="38"/>
      <c r="X893" s="38"/>
      <c r="Y893" s="38"/>
      <c r="Z893" s="38"/>
    </row>
    <row r="894" spans="2:26" ht="12.75" x14ac:dyDescent="0.2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9"/>
      <c r="Q894" s="39"/>
      <c r="R894" s="39"/>
      <c r="S894" s="39"/>
      <c r="T894" s="39"/>
      <c r="U894" s="38"/>
      <c r="V894" s="38"/>
      <c r="W894" s="38"/>
      <c r="X894" s="38"/>
      <c r="Y894" s="38"/>
      <c r="Z894" s="38"/>
    </row>
    <row r="895" spans="2:26" ht="12.75" x14ac:dyDescent="0.2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9"/>
      <c r="Q895" s="39"/>
      <c r="R895" s="39"/>
      <c r="S895" s="39"/>
      <c r="T895" s="39"/>
      <c r="U895" s="38"/>
      <c r="V895" s="38"/>
      <c r="W895" s="38"/>
      <c r="X895" s="38"/>
      <c r="Y895" s="38"/>
      <c r="Z895" s="38"/>
    </row>
    <row r="896" spans="2:26" ht="12.75" x14ac:dyDescent="0.2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9"/>
      <c r="Q896" s="39"/>
      <c r="R896" s="39"/>
      <c r="S896" s="39"/>
      <c r="T896" s="39"/>
      <c r="U896" s="38"/>
      <c r="V896" s="38"/>
      <c r="W896" s="38"/>
      <c r="X896" s="38"/>
      <c r="Y896" s="38"/>
      <c r="Z896" s="38"/>
    </row>
    <row r="897" spans="2:26" ht="12.75" x14ac:dyDescent="0.2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9"/>
      <c r="Q897" s="39"/>
      <c r="R897" s="39"/>
      <c r="S897" s="39"/>
      <c r="T897" s="39"/>
      <c r="U897" s="38"/>
      <c r="V897" s="38"/>
      <c r="W897" s="38"/>
      <c r="X897" s="38"/>
      <c r="Y897" s="38"/>
      <c r="Z897" s="38"/>
    </row>
    <row r="898" spans="2:26" ht="12.75" x14ac:dyDescent="0.2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9"/>
      <c r="Q898" s="39"/>
      <c r="R898" s="39"/>
      <c r="S898" s="39"/>
      <c r="T898" s="39"/>
      <c r="U898" s="38"/>
      <c r="V898" s="38"/>
      <c r="W898" s="38"/>
      <c r="X898" s="38"/>
      <c r="Y898" s="38"/>
      <c r="Z898" s="38"/>
    </row>
    <row r="899" spans="2:26" ht="12.75" x14ac:dyDescent="0.2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9"/>
      <c r="Q899" s="39"/>
      <c r="R899" s="39"/>
      <c r="S899" s="39"/>
      <c r="T899" s="39"/>
      <c r="U899" s="38"/>
      <c r="V899" s="38"/>
      <c r="W899" s="38"/>
      <c r="X899" s="38"/>
      <c r="Y899" s="38"/>
      <c r="Z899" s="38"/>
    </row>
    <row r="900" spans="2:26" ht="12.75" x14ac:dyDescent="0.2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9"/>
      <c r="Q900" s="39"/>
      <c r="R900" s="39"/>
      <c r="S900" s="39"/>
      <c r="T900" s="39"/>
      <c r="U900" s="38"/>
      <c r="V900" s="38"/>
      <c r="W900" s="38"/>
      <c r="X900" s="38"/>
      <c r="Y900" s="38"/>
      <c r="Z900" s="38"/>
    </row>
    <row r="901" spans="2:26" ht="12.75" x14ac:dyDescent="0.2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9"/>
      <c r="Q901" s="39"/>
      <c r="R901" s="39"/>
      <c r="S901" s="39"/>
      <c r="T901" s="39"/>
      <c r="U901" s="38"/>
      <c r="V901" s="38"/>
      <c r="W901" s="38"/>
      <c r="X901" s="38"/>
      <c r="Y901" s="38"/>
      <c r="Z901" s="38"/>
    </row>
    <row r="902" spans="2:26" ht="12.75" x14ac:dyDescent="0.2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9"/>
      <c r="Q902" s="39"/>
      <c r="R902" s="39"/>
      <c r="S902" s="39"/>
      <c r="T902" s="39"/>
      <c r="U902" s="38"/>
      <c r="V902" s="38"/>
      <c r="W902" s="38"/>
      <c r="X902" s="38"/>
      <c r="Y902" s="38"/>
      <c r="Z902" s="38"/>
    </row>
    <row r="903" spans="2:26" ht="12.75" x14ac:dyDescent="0.2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9"/>
      <c r="Q903" s="39"/>
      <c r="R903" s="39"/>
      <c r="S903" s="39"/>
      <c r="T903" s="39"/>
      <c r="U903" s="38"/>
      <c r="V903" s="38"/>
      <c r="W903" s="38"/>
      <c r="X903" s="38"/>
      <c r="Y903" s="38"/>
      <c r="Z903" s="38"/>
    </row>
    <row r="904" spans="2:26" ht="12.75" x14ac:dyDescent="0.2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9"/>
      <c r="Q904" s="39"/>
      <c r="R904" s="39"/>
      <c r="S904" s="39"/>
      <c r="T904" s="39"/>
      <c r="U904" s="38"/>
      <c r="V904" s="38"/>
      <c r="W904" s="38"/>
      <c r="X904" s="38"/>
      <c r="Y904" s="38"/>
      <c r="Z904" s="38"/>
    </row>
    <row r="905" spans="2:26" ht="12.75" x14ac:dyDescent="0.2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9"/>
      <c r="Q905" s="39"/>
      <c r="R905" s="39"/>
      <c r="S905" s="39"/>
      <c r="T905" s="39"/>
      <c r="U905" s="38"/>
      <c r="V905" s="38"/>
      <c r="W905" s="38"/>
      <c r="X905" s="38"/>
      <c r="Y905" s="38"/>
      <c r="Z905" s="38"/>
    </row>
    <row r="906" spans="2:26" ht="12.75" x14ac:dyDescent="0.2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9"/>
      <c r="Q906" s="39"/>
      <c r="R906" s="39"/>
      <c r="S906" s="39"/>
      <c r="T906" s="39"/>
      <c r="U906" s="38"/>
      <c r="V906" s="38"/>
      <c r="W906" s="38"/>
      <c r="X906" s="38"/>
      <c r="Y906" s="38"/>
      <c r="Z906" s="38"/>
    </row>
    <row r="907" spans="2:26" ht="12.75" x14ac:dyDescent="0.2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9"/>
      <c r="Q907" s="39"/>
      <c r="R907" s="39"/>
      <c r="S907" s="39"/>
      <c r="T907" s="39"/>
      <c r="U907" s="38"/>
      <c r="V907" s="38"/>
      <c r="W907" s="38"/>
      <c r="X907" s="38"/>
      <c r="Y907" s="38"/>
      <c r="Z907" s="38"/>
    </row>
    <row r="908" spans="2:26" ht="12.75" x14ac:dyDescent="0.2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9"/>
      <c r="Q908" s="39"/>
      <c r="R908" s="39"/>
      <c r="S908" s="39"/>
      <c r="T908" s="39"/>
      <c r="U908" s="38"/>
      <c r="V908" s="38"/>
      <c r="W908" s="38"/>
      <c r="X908" s="38"/>
      <c r="Y908" s="38"/>
      <c r="Z908" s="38"/>
    </row>
    <row r="909" spans="2:26" ht="12.75" x14ac:dyDescent="0.2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9"/>
      <c r="Q909" s="39"/>
      <c r="R909" s="39"/>
      <c r="S909" s="39"/>
      <c r="T909" s="39"/>
      <c r="U909" s="38"/>
      <c r="V909" s="38"/>
      <c r="W909" s="38"/>
      <c r="X909" s="38"/>
      <c r="Y909" s="38"/>
      <c r="Z909" s="38"/>
    </row>
    <row r="910" spans="2:26" ht="12.75" x14ac:dyDescent="0.2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9"/>
      <c r="Q910" s="39"/>
      <c r="R910" s="39"/>
      <c r="S910" s="39"/>
      <c r="T910" s="39"/>
      <c r="U910" s="38"/>
      <c r="V910" s="38"/>
      <c r="W910" s="38"/>
      <c r="X910" s="38"/>
      <c r="Y910" s="38"/>
      <c r="Z910" s="38"/>
    </row>
    <row r="911" spans="2:26" ht="12.75" x14ac:dyDescent="0.2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9"/>
      <c r="Q911" s="39"/>
      <c r="R911" s="39"/>
      <c r="S911" s="39"/>
      <c r="T911" s="39"/>
      <c r="U911" s="38"/>
      <c r="V911" s="38"/>
      <c r="W911" s="38"/>
      <c r="X911" s="38"/>
      <c r="Y911" s="38"/>
      <c r="Z911" s="38"/>
    </row>
    <row r="912" spans="2:26" ht="12.75" x14ac:dyDescent="0.2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9"/>
      <c r="Q912" s="39"/>
      <c r="R912" s="39"/>
      <c r="S912" s="39"/>
      <c r="T912" s="39"/>
      <c r="U912" s="38"/>
      <c r="V912" s="38"/>
      <c r="W912" s="38"/>
      <c r="X912" s="38"/>
      <c r="Y912" s="38"/>
      <c r="Z912" s="38"/>
    </row>
    <row r="913" spans="2:26" ht="12.75" x14ac:dyDescent="0.2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9"/>
      <c r="Q913" s="39"/>
      <c r="R913" s="39"/>
      <c r="S913" s="39"/>
      <c r="T913" s="39"/>
      <c r="U913" s="38"/>
      <c r="V913" s="38"/>
      <c r="W913" s="38"/>
      <c r="X913" s="38"/>
      <c r="Y913" s="38"/>
      <c r="Z913" s="38"/>
    </row>
    <row r="914" spans="2:26" ht="12.75" x14ac:dyDescent="0.2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9"/>
      <c r="Q914" s="39"/>
      <c r="R914" s="39"/>
      <c r="S914" s="39"/>
      <c r="T914" s="39"/>
      <c r="U914" s="38"/>
      <c r="V914" s="38"/>
      <c r="W914" s="38"/>
      <c r="X914" s="38"/>
      <c r="Y914" s="38"/>
      <c r="Z914" s="38"/>
    </row>
    <row r="915" spans="2:26" ht="12.75" x14ac:dyDescent="0.2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9"/>
      <c r="Q915" s="39"/>
      <c r="R915" s="39"/>
      <c r="S915" s="39"/>
      <c r="T915" s="39"/>
      <c r="U915" s="38"/>
      <c r="V915" s="38"/>
      <c r="W915" s="38"/>
      <c r="X915" s="38"/>
      <c r="Y915" s="38"/>
      <c r="Z915" s="38"/>
    </row>
    <row r="916" spans="2:26" ht="12.75" x14ac:dyDescent="0.2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9"/>
      <c r="Q916" s="39"/>
      <c r="R916" s="39"/>
      <c r="S916" s="39"/>
      <c r="T916" s="39"/>
      <c r="U916" s="38"/>
      <c r="V916" s="38"/>
      <c r="W916" s="38"/>
      <c r="X916" s="38"/>
      <c r="Y916" s="38"/>
      <c r="Z916" s="38"/>
    </row>
    <row r="917" spans="2:26" ht="12.75" x14ac:dyDescent="0.2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9"/>
      <c r="Q917" s="39"/>
      <c r="R917" s="39"/>
      <c r="S917" s="39"/>
      <c r="T917" s="39"/>
      <c r="U917" s="38"/>
      <c r="V917" s="38"/>
      <c r="W917" s="38"/>
      <c r="X917" s="38"/>
      <c r="Y917" s="38"/>
      <c r="Z917" s="38"/>
    </row>
    <row r="918" spans="2:26" ht="12.75" x14ac:dyDescent="0.2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9"/>
      <c r="Q918" s="39"/>
      <c r="R918" s="39"/>
      <c r="S918" s="39"/>
      <c r="T918" s="39"/>
      <c r="U918" s="38"/>
      <c r="V918" s="38"/>
      <c r="W918" s="38"/>
      <c r="X918" s="38"/>
      <c r="Y918" s="38"/>
      <c r="Z918" s="38"/>
    </row>
    <row r="919" spans="2:26" ht="12.75" x14ac:dyDescent="0.2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9"/>
      <c r="Q919" s="39"/>
      <c r="R919" s="39"/>
      <c r="S919" s="39"/>
      <c r="T919" s="39"/>
      <c r="U919" s="38"/>
      <c r="V919" s="38"/>
      <c r="W919" s="38"/>
      <c r="X919" s="38"/>
      <c r="Y919" s="38"/>
      <c r="Z919" s="38"/>
    </row>
    <row r="920" spans="2:26" ht="12.75" x14ac:dyDescent="0.2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9"/>
      <c r="Q920" s="39"/>
      <c r="R920" s="39"/>
      <c r="S920" s="39"/>
      <c r="T920" s="39"/>
      <c r="U920" s="38"/>
      <c r="V920" s="38"/>
      <c r="W920" s="38"/>
      <c r="X920" s="38"/>
      <c r="Y920" s="38"/>
      <c r="Z920" s="38"/>
    </row>
    <row r="921" spans="2:26" ht="12.75" x14ac:dyDescent="0.2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9"/>
      <c r="Q921" s="39"/>
      <c r="R921" s="39"/>
      <c r="S921" s="39"/>
      <c r="T921" s="39"/>
      <c r="U921" s="38"/>
      <c r="V921" s="38"/>
      <c r="W921" s="38"/>
      <c r="X921" s="38"/>
      <c r="Y921" s="38"/>
      <c r="Z921" s="38"/>
    </row>
    <row r="922" spans="2:26" ht="12.75" x14ac:dyDescent="0.2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9"/>
      <c r="Q922" s="39"/>
      <c r="R922" s="39"/>
      <c r="S922" s="39"/>
      <c r="T922" s="39"/>
      <c r="U922" s="38"/>
      <c r="V922" s="38"/>
      <c r="W922" s="38"/>
      <c r="X922" s="38"/>
      <c r="Y922" s="38"/>
      <c r="Z922" s="38"/>
    </row>
    <row r="923" spans="2:26" ht="12.75" x14ac:dyDescent="0.2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9"/>
      <c r="Q923" s="39"/>
      <c r="R923" s="39"/>
      <c r="S923" s="39"/>
      <c r="T923" s="39"/>
      <c r="U923" s="38"/>
      <c r="V923" s="38"/>
      <c r="W923" s="38"/>
      <c r="X923" s="38"/>
      <c r="Y923" s="38"/>
      <c r="Z923" s="38"/>
    </row>
    <row r="924" spans="2:26" ht="12.75" x14ac:dyDescent="0.2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9"/>
      <c r="Q924" s="39"/>
      <c r="R924" s="39"/>
      <c r="S924" s="39"/>
      <c r="T924" s="39"/>
      <c r="U924" s="38"/>
      <c r="V924" s="38"/>
      <c r="W924" s="38"/>
      <c r="X924" s="38"/>
      <c r="Y924" s="38"/>
      <c r="Z924" s="38"/>
    </row>
    <row r="925" spans="2:26" ht="12.75" x14ac:dyDescent="0.2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9"/>
      <c r="Q925" s="39"/>
      <c r="R925" s="39"/>
      <c r="S925" s="39"/>
      <c r="T925" s="39"/>
      <c r="U925" s="38"/>
      <c r="V925" s="38"/>
      <c r="W925" s="38"/>
      <c r="X925" s="38"/>
      <c r="Y925" s="38"/>
      <c r="Z925" s="38"/>
    </row>
    <row r="926" spans="2:26" ht="12.75" x14ac:dyDescent="0.2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9"/>
      <c r="Q926" s="39"/>
      <c r="R926" s="39"/>
      <c r="S926" s="39"/>
      <c r="T926" s="39"/>
      <c r="U926" s="38"/>
      <c r="V926" s="38"/>
      <c r="W926" s="38"/>
      <c r="X926" s="38"/>
      <c r="Y926" s="38"/>
      <c r="Z926" s="38"/>
    </row>
    <row r="927" spans="2:26" ht="12.75" x14ac:dyDescent="0.2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9"/>
      <c r="Q927" s="39"/>
      <c r="R927" s="39"/>
      <c r="S927" s="39"/>
      <c r="T927" s="39"/>
      <c r="U927" s="38"/>
      <c r="V927" s="38"/>
      <c r="W927" s="38"/>
      <c r="X927" s="38"/>
      <c r="Y927" s="38"/>
      <c r="Z927" s="38"/>
    </row>
    <row r="928" spans="2:26" ht="12.75" x14ac:dyDescent="0.2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9"/>
      <c r="Q928" s="39"/>
      <c r="R928" s="39"/>
      <c r="S928" s="39"/>
      <c r="T928" s="39"/>
      <c r="U928" s="38"/>
      <c r="V928" s="38"/>
      <c r="W928" s="38"/>
      <c r="X928" s="38"/>
      <c r="Y928" s="38"/>
      <c r="Z928" s="38"/>
    </row>
    <row r="929" spans="2:26" ht="12.75" x14ac:dyDescent="0.2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9"/>
      <c r="Q929" s="39"/>
      <c r="R929" s="39"/>
      <c r="S929" s="39"/>
      <c r="T929" s="39"/>
      <c r="U929" s="38"/>
      <c r="V929" s="38"/>
      <c r="W929" s="38"/>
      <c r="X929" s="38"/>
      <c r="Y929" s="38"/>
      <c r="Z929" s="38"/>
    </row>
    <row r="930" spans="2:26" ht="12.75" x14ac:dyDescent="0.2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9"/>
      <c r="Q930" s="39"/>
      <c r="R930" s="39"/>
      <c r="S930" s="39"/>
      <c r="T930" s="39"/>
      <c r="U930" s="38"/>
      <c r="V930" s="38"/>
      <c r="W930" s="38"/>
      <c r="X930" s="38"/>
      <c r="Y930" s="38"/>
      <c r="Z930" s="38"/>
    </row>
    <row r="931" spans="2:26" ht="12.75" x14ac:dyDescent="0.2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9"/>
      <c r="Q931" s="39"/>
      <c r="R931" s="39"/>
      <c r="S931" s="39"/>
      <c r="T931" s="39"/>
      <c r="U931" s="38"/>
      <c r="V931" s="38"/>
      <c r="W931" s="38"/>
      <c r="X931" s="38"/>
      <c r="Y931" s="38"/>
      <c r="Z931" s="38"/>
    </row>
    <row r="932" spans="2:26" ht="12.75" x14ac:dyDescent="0.2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9"/>
      <c r="Q932" s="39"/>
      <c r="R932" s="39"/>
      <c r="S932" s="39"/>
      <c r="T932" s="39"/>
      <c r="U932" s="38"/>
      <c r="V932" s="38"/>
      <c r="W932" s="38"/>
      <c r="X932" s="38"/>
      <c r="Y932" s="38"/>
      <c r="Z932" s="38"/>
    </row>
    <row r="933" spans="2:26" ht="12.75" x14ac:dyDescent="0.2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9"/>
      <c r="Q933" s="39"/>
      <c r="R933" s="39"/>
      <c r="S933" s="39"/>
      <c r="T933" s="39"/>
      <c r="U933" s="38"/>
      <c r="V933" s="38"/>
      <c r="W933" s="38"/>
      <c r="X933" s="38"/>
      <c r="Y933" s="38"/>
      <c r="Z933" s="38"/>
    </row>
    <row r="934" spans="2:26" ht="12.75" x14ac:dyDescent="0.2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9"/>
      <c r="Q934" s="39"/>
      <c r="R934" s="39"/>
      <c r="S934" s="39"/>
      <c r="T934" s="39"/>
      <c r="U934" s="38"/>
      <c r="V934" s="38"/>
      <c r="W934" s="38"/>
      <c r="X934" s="38"/>
      <c r="Y934" s="38"/>
      <c r="Z934" s="38"/>
    </row>
    <row r="935" spans="2:26" ht="12.75" x14ac:dyDescent="0.2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9"/>
      <c r="Q935" s="39"/>
      <c r="R935" s="39"/>
      <c r="S935" s="39"/>
      <c r="T935" s="39"/>
      <c r="U935" s="38"/>
      <c r="V935" s="38"/>
      <c r="W935" s="38"/>
      <c r="X935" s="38"/>
      <c r="Y935" s="38"/>
      <c r="Z935" s="38"/>
    </row>
    <row r="936" spans="2:26" ht="12.75" x14ac:dyDescent="0.2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9"/>
      <c r="Q936" s="39"/>
      <c r="R936" s="39"/>
      <c r="S936" s="39"/>
      <c r="T936" s="39"/>
      <c r="U936" s="38"/>
      <c r="V936" s="38"/>
      <c r="W936" s="38"/>
      <c r="X936" s="38"/>
      <c r="Y936" s="38"/>
      <c r="Z936" s="38"/>
    </row>
    <row r="937" spans="2:26" ht="12.75" x14ac:dyDescent="0.2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9"/>
      <c r="Q937" s="39"/>
      <c r="R937" s="39"/>
      <c r="S937" s="39"/>
      <c r="T937" s="39"/>
      <c r="U937" s="38"/>
      <c r="V937" s="38"/>
      <c r="W937" s="38"/>
      <c r="X937" s="38"/>
      <c r="Y937" s="38"/>
      <c r="Z937" s="38"/>
    </row>
    <row r="938" spans="2:26" ht="12.75" x14ac:dyDescent="0.2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9"/>
      <c r="Q938" s="39"/>
      <c r="R938" s="39"/>
      <c r="S938" s="39"/>
      <c r="T938" s="39"/>
      <c r="U938" s="38"/>
      <c r="V938" s="38"/>
      <c r="W938" s="38"/>
      <c r="X938" s="38"/>
      <c r="Y938" s="38"/>
      <c r="Z938" s="38"/>
    </row>
    <row r="939" spans="2:26" ht="12.75" x14ac:dyDescent="0.2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9"/>
      <c r="Q939" s="39"/>
      <c r="R939" s="39"/>
      <c r="S939" s="39"/>
      <c r="T939" s="39"/>
      <c r="U939" s="38"/>
      <c r="V939" s="38"/>
      <c r="W939" s="38"/>
      <c r="X939" s="38"/>
      <c r="Y939" s="38"/>
      <c r="Z939" s="38"/>
    </row>
    <row r="940" spans="2:26" ht="12.75" x14ac:dyDescent="0.2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9"/>
      <c r="Q940" s="39"/>
      <c r="R940" s="39"/>
      <c r="S940" s="39"/>
      <c r="T940" s="39"/>
      <c r="U940" s="38"/>
      <c r="V940" s="38"/>
      <c r="W940" s="38"/>
      <c r="X940" s="38"/>
      <c r="Y940" s="38"/>
      <c r="Z940" s="38"/>
    </row>
    <row r="941" spans="2:26" ht="12.75" x14ac:dyDescent="0.2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9"/>
      <c r="Q941" s="39"/>
      <c r="R941" s="39"/>
      <c r="S941" s="39"/>
      <c r="T941" s="39"/>
      <c r="U941" s="38"/>
      <c r="V941" s="38"/>
      <c r="W941" s="38"/>
      <c r="X941" s="38"/>
      <c r="Y941" s="38"/>
      <c r="Z941" s="38"/>
    </row>
    <row r="942" spans="2:26" ht="12.75" x14ac:dyDescent="0.2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9"/>
      <c r="Q942" s="39"/>
      <c r="R942" s="39"/>
      <c r="S942" s="39"/>
      <c r="T942" s="39"/>
      <c r="U942" s="38"/>
      <c r="V942" s="38"/>
      <c r="W942" s="38"/>
      <c r="X942" s="38"/>
      <c r="Y942" s="38"/>
      <c r="Z942" s="38"/>
    </row>
    <row r="943" spans="2:26" ht="12.75" x14ac:dyDescent="0.2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9"/>
      <c r="Q943" s="39"/>
      <c r="R943" s="39"/>
      <c r="S943" s="39"/>
      <c r="T943" s="39"/>
      <c r="U943" s="38"/>
      <c r="V943" s="38"/>
      <c r="W943" s="38"/>
      <c r="X943" s="38"/>
      <c r="Y943" s="38"/>
      <c r="Z943" s="38"/>
    </row>
    <row r="944" spans="2:26" ht="12.75" x14ac:dyDescent="0.2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9"/>
      <c r="Q944" s="39"/>
      <c r="R944" s="39"/>
      <c r="S944" s="39"/>
      <c r="T944" s="39"/>
      <c r="U944" s="38"/>
      <c r="V944" s="38"/>
      <c r="W944" s="38"/>
      <c r="X944" s="38"/>
      <c r="Y944" s="38"/>
      <c r="Z944" s="38"/>
    </row>
    <row r="945" spans="2:26" ht="12.75" x14ac:dyDescent="0.2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9"/>
      <c r="Q945" s="39"/>
      <c r="R945" s="39"/>
      <c r="S945" s="39"/>
      <c r="T945" s="39"/>
      <c r="U945" s="38"/>
      <c r="V945" s="38"/>
      <c r="W945" s="38"/>
      <c r="X945" s="38"/>
      <c r="Y945" s="38"/>
      <c r="Z945" s="38"/>
    </row>
    <row r="946" spans="2:26" ht="12.75" x14ac:dyDescent="0.2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9"/>
      <c r="Q946" s="39"/>
      <c r="R946" s="39"/>
      <c r="S946" s="39"/>
      <c r="T946" s="39"/>
      <c r="U946" s="38"/>
      <c r="V946" s="38"/>
      <c r="W946" s="38"/>
      <c r="X946" s="38"/>
      <c r="Y946" s="38"/>
      <c r="Z946" s="38"/>
    </row>
    <row r="947" spans="2:26" ht="12.75" x14ac:dyDescent="0.2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9"/>
      <c r="Q947" s="39"/>
      <c r="R947" s="39"/>
      <c r="S947" s="39"/>
      <c r="T947" s="39"/>
      <c r="U947" s="38"/>
      <c r="V947" s="38"/>
      <c r="W947" s="38"/>
      <c r="X947" s="38"/>
      <c r="Y947" s="38"/>
      <c r="Z947" s="38"/>
    </row>
    <row r="948" spans="2:26" ht="12.75" x14ac:dyDescent="0.2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9"/>
      <c r="Q948" s="39"/>
      <c r="R948" s="39"/>
      <c r="S948" s="39"/>
      <c r="T948" s="39"/>
      <c r="U948" s="38"/>
      <c r="V948" s="38"/>
      <c r="W948" s="38"/>
      <c r="X948" s="38"/>
      <c r="Y948" s="38"/>
      <c r="Z948" s="38"/>
    </row>
    <row r="949" spans="2:26" ht="12.75" x14ac:dyDescent="0.2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9"/>
      <c r="Q949" s="39"/>
      <c r="R949" s="39"/>
      <c r="S949" s="39"/>
      <c r="T949" s="39"/>
      <c r="U949" s="38"/>
      <c r="V949" s="38"/>
      <c r="W949" s="38"/>
      <c r="X949" s="38"/>
      <c r="Y949" s="38"/>
      <c r="Z949" s="38"/>
    </row>
    <row r="950" spans="2:26" ht="12.75" x14ac:dyDescent="0.2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9"/>
      <c r="Q950" s="39"/>
      <c r="R950" s="39"/>
      <c r="S950" s="39"/>
      <c r="T950" s="39"/>
      <c r="U950" s="38"/>
      <c r="V950" s="38"/>
      <c r="W950" s="38"/>
      <c r="X950" s="38"/>
      <c r="Y950" s="38"/>
      <c r="Z950" s="38"/>
    </row>
    <row r="951" spans="2:26" ht="12.75" x14ac:dyDescent="0.2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9"/>
      <c r="Q951" s="39"/>
      <c r="R951" s="39"/>
      <c r="S951" s="39"/>
      <c r="T951" s="39"/>
      <c r="U951" s="38"/>
      <c r="V951" s="38"/>
      <c r="W951" s="38"/>
      <c r="X951" s="38"/>
      <c r="Y951" s="38"/>
      <c r="Z951" s="38"/>
    </row>
    <row r="952" spans="2:26" ht="12.75" x14ac:dyDescent="0.2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9"/>
      <c r="Q952" s="39"/>
      <c r="R952" s="39"/>
      <c r="S952" s="39"/>
      <c r="T952" s="39"/>
      <c r="U952" s="38"/>
      <c r="V952" s="38"/>
      <c r="W952" s="38"/>
      <c r="X952" s="38"/>
      <c r="Y952" s="38"/>
      <c r="Z952" s="38"/>
    </row>
    <row r="953" spans="2:26" ht="12.75" x14ac:dyDescent="0.2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9"/>
      <c r="Q953" s="39"/>
      <c r="R953" s="39"/>
      <c r="S953" s="39"/>
      <c r="T953" s="39"/>
      <c r="U953" s="38"/>
      <c r="V953" s="38"/>
      <c r="W953" s="38"/>
      <c r="X953" s="38"/>
      <c r="Y953" s="38"/>
      <c r="Z953" s="38"/>
    </row>
    <row r="954" spans="2:26" ht="12.75" x14ac:dyDescent="0.2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9"/>
      <c r="Q954" s="39"/>
      <c r="R954" s="39"/>
      <c r="S954" s="39"/>
      <c r="T954" s="39"/>
      <c r="U954" s="38"/>
      <c r="V954" s="38"/>
      <c r="W954" s="38"/>
      <c r="X954" s="38"/>
      <c r="Y954" s="38"/>
      <c r="Z954" s="38"/>
    </row>
    <row r="955" spans="2:26" ht="12.75" x14ac:dyDescent="0.2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9"/>
      <c r="Q955" s="39"/>
      <c r="R955" s="39"/>
      <c r="S955" s="39"/>
      <c r="T955" s="39"/>
      <c r="U955" s="38"/>
      <c r="V955" s="38"/>
      <c r="W955" s="38"/>
      <c r="X955" s="38"/>
      <c r="Y955" s="38"/>
      <c r="Z955" s="38"/>
    </row>
    <row r="956" spans="2:26" ht="12.75" x14ac:dyDescent="0.2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9"/>
      <c r="Q956" s="39"/>
      <c r="R956" s="39"/>
      <c r="S956" s="39"/>
      <c r="T956" s="39"/>
      <c r="U956" s="38"/>
      <c r="V956" s="38"/>
      <c r="W956" s="38"/>
      <c r="X956" s="38"/>
      <c r="Y956" s="38"/>
      <c r="Z956" s="38"/>
    </row>
    <row r="957" spans="2:26" ht="12.75" x14ac:dyDescent="0.2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9"/>
      <c r="Q957" s="39"/>
      <c r="R957" s="39"/>
      <c r="S957" s="39"/>
      <c r="T957" s="39"/>
      <c r="U957" s="38"/>
      <c r="V957" s="38"/>
      <c r="W957" s="38"/>
      <c r="X957" s="38"/>
      <c r="Y957" s="38"/>
      <c r="Z957" s="38"/>
    </row>
    <row r="958" spans="2:26" ht="12.75" x14ac:dyDescent="0.2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9"/>
      <c r="Q958" s="39"/>
      <c r="R958" s="39"/>
      <c r="S958" s="39"/>
      <c r="T958" s="39"/>
      <c r="U958" s="38"/>
      <c r="V958" s="38"/>
      <c r="W958" s="38"/>
      <c r="X958" s="38"/>
      <c r="Y958" s="38"/>
      <c r="Z958" s="38"/>
    </row>
    <row r="959" spans="2:26" ht="12.75" x14ac:dyDescent="0.2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9"/>
      <c r="Q959" s="39"/>
      <c r="R959" s="39"/>
      <c r="S959" s="39"/>
      <c r="T959" s="39"/>
      <c r="U959" s="38"/>
      <c r="V959" s="38"/>
      <c r="W959" s="38"/>
      <c r="X959" s="38"/>
      <c r="Y959" s="38"/>
      <c r="Z959" s="38"/>
    </row>
    <row r="960" spans="2:26" ht="12.75" x14ac:dyDescent="0.2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9"/>
      <c r="Q960" s="39"/>
      <c r="R960" s="39"/>
      <c r="S960" s="39"/>
      <c r="T960" s="39"/>
      <c r="U960" s="38"/>
      <c r="V960" s="38"/>
      <c r="W960" s="38"/>
      <c r="X960" s="38"/>
      <c r="Y960" s="38"/>
      <c r="Z960" s="38"/>
    </row>
    <row r="961" spans="2:26" ht="12.75" x14ac:dyDescent="0.2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9"/>
      <c r="Q961" s="39"/>
      <c r="R961" s="39"/>
      <c r="S961" s="39"/>
      <c r="T961" s="39"/>
      <c r="U961" s="38"/>
      <c r="V961" s="38"/>
      <c r="W961" s="38"/>
      <c r="X961" s="38"/>
      <c r="Y961" s="38"/>
      <c r="Z961" s="38"/>
    </row>
    <row r="962" spans="2:26" ht="12.75" x14ac:dyDescent="0.2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9"/>
      <c r="Q962" s="39"/>
      <c r="R962" s="39"/>
      <c r="S962" s="39"/>
      <c r="T962" s="39"/>
      <c r="U962" s="38"/>
      <c r="V962" s="38"/>
      <c r="W962" s="38"/>
      <c r="X962" s="38"/>
      <c r="Y962" s="38"/>
      <c r="Z962" s="38"/>
    </row>
    <row r="963" spans="2:26" ht="12.75" x14ac:dyDescent="0.2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9"/>
      <c r="Q963" s="39"/>
      <c r="R963" s="39"/>
      <c r="S963" s="39"/>
      <c r="T963" s="39"/>
      <c r="U963" s="38"/>
      <c r="V963" s="38"/>
      <c r="W963" s="38"/>
      <c r="X963" s="38"/>
      <c r="Y963" s="38"/>
      <c r="Z963" s="38"/>
    </row>
    <row r="964" spans="2:26" ht="12.75" x14ac:dyDescent="0.2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9"/>
      <c r="Q964" s="39"/>
      <c r="R964" s="39"/>
      <c r="S964" s="39"/>
      <c r="T964" s="39"/>
      <c r="U964" s="38"/>
      <c r="V964" s="38"/>
      <c r="W964" s="38"/>
      <c r="X964" s="38"/>
      <c r="Y964" s="38"/>
      <c r="Z964" s="38"/>
    </row>
    <row r="965" spans="2:26" ht="12.75" x14ac:dyDescent="0.2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9"/>
      <c r="Q965" s="39"/>
      <c r="R965" s="39"/>
      <c r="S965" s="39"/>
      <c r="T965" s="39"/>
      <c r="U965" s="38"/>
      <c r="V965" s="38"/>
      <c r="W965" s="38"/>
      <c r="X965" s="38"/>
      <c r="Y965" s="38"/>
      <c r="Z965" s="38"/>
    </row>
    <row r="966" spans="2:26" ht="12.75" x14ac:dyDescent="0.2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9"/>
      <c r="Q966" s="39"/>
      <c r="R966" s="39"/>
      <c r="S966" s="39"/>
      <c r="T966" s="39"/>
      <c r="U966" s="38"/>
      <c r="V966" s="38"/>
      <c r="W966" s="38"/>
      <c r="X966" s="38"/>
      <c r="Y966" s="38"/>
      <c r="Z966" s="38"/>
    </row>
    <row r="967" spans="2:26" ht="12.75" x14ac:dyDescent="0.2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9"/>
      <c r="Q967" s="39"/>
      <c r="R967" s="39"/>
      <c r="S967" s="39"/>
      <c r="T967" s="39"/>
      <c r="U967" s="38"/>
      <c r="V967" s="38"/>
      <c r="W967" s="38"/>
      <c r="X967" s="38"/>
      <c r="Y967" s="38"/>
      <c r="Z967" s="38"/>
    </row>
    <row r="968" spans="2:26" ht="12.75" x14ac:dyDescent="0.2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9"/>
      <c r="Q968" s="39"/>
      <c r="R968" s="39"/>
      <c r="S968" s="39"/>
      <c r="T968" s="39"/>
      <c r="U968" s="38"/>
      <c r="V968" s="38"/>
      <c r="W968" s="38"/>
      <c r="X968" s="38"/>
      <c r="Y968" s="38"/>
      <c r="Z968" s="38"/>
    </row>
    <row r="969" spans="2:26" ht="12.75" x14ac:dyDescent="0.2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9"/>
      <c r="Q969" s="39"/>
      <c r="R969" s="39"/>
      <c r="S969" s="39"/>
      <c r="T969" s="39"/>
      <c r="U969" s="38"/>
      <c r="V969" s="38"/>
      <c r="W969" s="38"/>
      <c r="X969" s="38"/>
      <c r="Y969" s="38"/>
      <c r="Z969" s="38"/>
    </row>
  </sheetData>
  <mergeCells count="10">
    <mergeCell ref="B3:B5"/>
    <mergeCell ref="O4:Q4"/>
    <mergeCell ref="R4:T4"/>
    <mergeCell ref="C3:H3"/>
    <mergeCell ref="I3:N3"/>
    <mergeCell ref="O3:T3"/>
    <mergeCell ref="C4:E4"/>
    <mergeCell ref="F4:H4"/>
    <mergeCell ref="I4:K4"/>
    <mergeCell ref="L4:N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V14"/>
  <sheetViews>
    <sheetView showGridLines="0" topLeftCell="M4" workbookViewId="0">
      <selection activeCell="T14" sqref="T14"/>
    </sheetView>
  </sheetViews>
  <sheetFormatPr baseColWidth="10" defaultColWidth="12.5703125" defaultRowHeight="15.75" customHeight="1" x14ac:dyDescent="0.2"/>
  <cols>
    <col min="1" max="1" width="12.5703125" style="10" bestFit="1" customWidth="1"/>
    <col min="2" max="2" width="21.5703125" style="10" bestFit="1" customWidth="1"/>
    <col min="3" max="22" width="17.28515625" style="10" customWidth="1"/>
    <col min="23" max="16384" width="12.5703125" style="10"/>
  </cols>
  <sheetData>
    <row r="1" spans="1:22" ht="12.75" x14ac:dyDescent="0.2">
      <c r="A1" s="49"/>
      <c r="B1" s="48"/>
    </row>
    <row r="2" spans="1:22" ht="12.75" x14ac:dyDescent="0.2">
      <c r="A2" s="9"/>
    </row>
    <row r="3" spans="1:22" x14ac:dyDescent="0.25">
      <c r="A3" s="9"/>
      <c r="B3" s="91" t="s">
        <v>139</v>
      </c>
    </row>
    <row r="4" spans="1:22" ht="12.75" x14ac:dyDescent="0.2">
      <c r="A4" s="9"/>
      <c r="B4" s="9"/>
    </row>
    <row r="5" spans="1:22" ht="24.75" customHeight="1" x14ac:dyDescent="0.25">
      <c r="B5" s="275" t="s">
        <v>140</v>
      </c>
      <c r="C5" s="274" t="s">
        <v>107</v>
      </c>
      <c r="D5" s="263"/>
      <c r="E5" s="263"/>
      <c r="F5" s="263"/>
      <c r="G5" s="274" t="s">
        <v>80</v>
      </c>
      <c r="H5" s="263"/>
      <c r="I5" s="263"/>
      <c r="J5" s="263"/>
      <c r="K5" s="274" t="s">
        <v>81</v>
      </c>
      <c r="L5" s="263"/>
      <c r="M5" s="263"/>
      <c r="N5" s="263"/>
      <c r="O5" s="274" t="s">
        <v>82</v>
      </c>
      <c r="P5" s="263"/>
      <c r="Q5" s="263"/>
      <c r="R5" s="263"/>
      <c r="S5" s="274" t="s">
        <v>83</v>
      </c>
      <c r="T5" s="263"/>
      <c r="U5" s="263"/>
      <c r="V5" s="263"/>
    </row>
    <row r="6" spans="1:22" ht="31.5" x14ac:dyDescent="0.2">
      <c r="B6" s="275"/>
      <c r="C6" s="114" t="s">
        <v>141</v>
      </c>
      <c r="D6" s="114" t="s">
        <v>142</v>
      </c>
      <c r="E6" s="114" t="s">
        <v>143</v>
      </c>
      <c r="F6" s="114" t="s">
        <v>144</v>
      </c>
      <c r="G6" s="114" t="s">
        <v>141</v>
      </c>
      <c r="H6" s="114" t="s">
        <v>142</v>
      </c>
      <c r="I6" s="114" t="s">
        <v>143</v>
      </c>
      <c r="J6" s="114" t="s">
        <v>144</v>
      </c>
      <c r="K6" s="114" t="s">
        <v>141</v>
      </c>
      <c r="L6" s="114" t="s">
        <v>142</v>
      </c>
      <c r="M6" s="114" t="s">
        <v>143</v>
      </c>
      <c r="N6" s="114" t="s">
        <v>144</v>
      </c>
      <c r="O6" s="114" t="s">
        <v>141</v>
      </c>
      <c r="P6" s="114" t="s">
        <v>142</v>
      </c>
      <c r="Q6" s="114" t="s">
        <v>143</v>
      </c>
      <c r="R6" s="114" t="s">
        <v>144</v>
      </c>
      <c r="S6" s="114" t="s">
        <v>141</v>
      </c>
      <c r="T6" s="114" t="s">
        <v>142</v>
      </c>
      <c r="U6" s="114" t="s">
        <v>143</v>
      </c>
      <c r="V6" s="114" t="s">
        <v>144</v>
      </c>
    </row>
    <row r="7" spans="1:22" ht="30" customHeight="1" x14ac:dyDescent="0.2">
      <c r="B7" s="69" t="s">
        <v>5</v>
      </c>
      <c r="C7" s="111">
        <v>1080</v>
      </c>
      <c r="D7" s="86" t="s">
        <v>145</v>
      </c>
      <c r="E7" s="86" t="s">
        <v>146</v>
      </c>
      <c r="F7" s="86" t="s">
        <v>147</v>
      </c>
      <c r="G7" s="111">
        <v>1064</v>
      </c>
      <c r="H7" s="86" t="s">
        <v>148</v>
      </c>
      <c r="I7" s="86" t="s">
        <v>149</v>
      </c>
      <c r="J7" s="86" t="s">
        <v>150</v>
      </c>
      <c r="K7" s="111">
        <v>1341</v>
      </c>
      <c r="L7" s="86" t="s">
        <v>151</v>
      </c>
      <c r="M7" s="86" t="s">
        <v>152</v>
      </c>
      <c r="N7" s="86" t="s">
        <v>153</v>
      </c>
      <c r="O7" s="111">
        <v>1367</v>
      </c>
      <c r="P7" s="86" t="s">
        <v>154</v>
      </c>
      <c r="Q7" s="86" t="s">
        <v>155</v>
      </c>
      <c r="R7" s="84">
        <v>0.06</v>
      </c>
      <c r="S7" s="111">
        <v>1393</v>
      </c>
      <c r="T7" s="134">
        <v>0.90700000000000003</v>
      </c>
      <c r="U7" s="84">
        <f>1182/S7</f>
        <v>0.84852835606604449</v>
      </c>
      <c r="V7" s="84">
        <f>180/S7</f>
        <v>0.12921751615218952</v>
      </c>
    </row>
    <row r="8" spans="1:22" ht="30" customHeight="1" x14ac:dyDescent="0.2">
      <c r="B8" s="69" t="s">
        <v>6</v>
      </c>
      <c r="C8" s="111">
        <v>115</v>
      </c>
      <c r="D8" s="86" t="s">
        <v>156</v>
      </c>
      <c r="E8" s="86" t="s">
        <v>157</v>
      </c>
      <c r="F8" s="86" t="s">
        <v>158</v>
      </c>
      <c r="G8" s="111">
        <v>121</v>
      </c>
      <c r="H8" s="86" t="s">
        <v>159</v>
      </c>
      <c r="I8" s="86" t="s">
        <v>160</v>
      </c>
      <c r="J8" s="86" t="s">
        <v>161</v>
      </c>
      <c r="K8" s="111">
        <v>120</v>
      </c>
      <c r="L8" s="86" t="s">
        <v>162</v>
      </c>
      <c r="M8" s="86" t="s">
        <v>163</v>
      </c>
      <c r="N8" s="84">
        <v>0.1</v>
      </c>
      <c r="O8" s="111">
        <v>121</v>
      </c>
      <c r="P8" s="86" t="s">
        <v>164</v>
      </c>
      <c r="Q8" s="86" t="s">
        <v>165</v>
      </c>
      <c r="R8" s="84">
        <v>0.19</v>
      </c>
      <c r="S8" s="111">
        <v>116</v>
      </c>
      <c r="T8" s="84">
        <v>0.98299999999999998</v>
      </c>
      <c r="U8" s="84">
        <f>112/S8</f>
        <v>0.96551724137931039</v>
      </c>
      <c r="V8" s="84">
        <f>3/S8</f>
        <v>2.5862068965517241E-2</v>
      </c>
    </row>
    <row r="9" spans="1:22" ht="30" customHeight="1" x14ac:dyDescent="0.2">
      <c r="B9" s="142" t="s">
        <v>166</v>
      </c>
      <c r="C9" s="111">
        <v>14</v>
      </c>
      <c r="D9" s="86" t="s">
        <v>167</v>
      </c>
      <c r="E9" s="86" t="s">
        <v>167</v>
      </c>
      <c r="F9" s="86" t="s">
        <v>168</v>
      </c>
      <c r="G9" s="111">
        <v>13</v>
      </c>
      <c r="H9" s="86" t="s">
        <v>169</v>
      </c>
      <c r="I9" s="84">
        <v>1</v>
      </c>
      <c r="J9" s="84">
        <v>0</v>
      </c>
      <c r="K9" s="111">
        <v>14</v>
      </c>
      <c r="L9" s="84">
        <v>1</v>
      </c>
      <c r="M9" s="86" t="s">
        <v>167</v>
      </c>
      <c r="N9" s="86" t="s">
        <v>168</v>
      </c>
      <c r="O9" s="111">
        <v>13</v>
      </c>
      <c r="P9" s="84">
        <v>1</v>
      </c>
      <c r="Q9" s="86" t="s">
        <v>170</v>
      </c>
      <c r="R9" s="86" t="s">
        <v>171</v>
      </c>
      <c r="S9" s="111">
        <v>12</v>
      </c>
      <c r="T9" s="84">
        <v>1</v>
      </c>
      <c r="U9" s="84">
        <f>12/S9</f>
        <v>1</v>
      </c>
      <c r="V9" s="84">
        <v>0</v>
      </c>
    </row>
    <row r="10" spans="1:22" ht="30" customHeight="1" x14ac:dyDescent="0.2">
      <c r="B10" s="69" t="s">
        <v>8</v>
      </c>
      <c r="C10" s="111">
        <v>235</v>
      </c>
      <c r="D10" s="86" t="s">
        <v>173</v>
      </c>
      <c r="E10" s="86" t="s">
        <v>174</v>
      </c>
      <c r="F10" s="84">
        <v>0.2</v>
      </c>
      <c r="G10" s="111">
        <v>244</v>
      </c>
      <c r="H10" s="86" t="s">
        <v>175</v>
      </c>
      <c r="I10" s="86" t="s">
        <v>176</v>
      </c>
      <c r="J10" s="86" t="s">
        <v>177</v>
      </c>
      <c r="K10" s="111">
        <v>255</v>
      </c>
      <c r="L10" s="86" t="s">
        <v>178</v>
      </c>
      <c r="M10" s="86" t="s">
        <v>179</v>
      </c>
      <c r="N10" s="86" t="s">
        <v>180</v>
      </c>
      <c r="O10" s="111">
        <v>264</v>
      </c>
      <c r="P10" s="84">
        <v>0.67</v>
      </c>
      <c r="Q10" s="86" t="s">
        <v>181</v>
      </c>
      <c r="R10" s="86" t="s">
        <v>182</v>
      </c>
      <c r="S10" s="111">
        <v>276</v>
      </c>
      <c r="T10" s="84">
        <v>0.67</v>
      </c>
      <c r="U10" s="84">
        <f>204/S10</f>
        <v>0.73913043478260865</v>
      </c>
      <c r="V10" s="84">
        <f>69/S10</f>
        <v>0.25</v>
      </c>
    </row>
    <row r="11" spans="1:22" ht="30" customHeight="1" x14ac:dyDescent="0.2">
      <c r="B11" s="69" t="s">
        <v>10</v>
      </c>
      <c r="C11" s="111">
        <v>250</v>
      </c>
      <c r="D11" s="86" t="s">
        <v>183</v>
      </c>
      <c r="E11" s="86" t="s">
        <v>184</v>
      </c>
      <c r="F11" s="86" t="s">
        <v>185</v>
      </c>
      <c r="G11" s="111">
        <v>247</v>
      </c>
      <c r="H11" s="86" t="s">
        <v>186</v>
      </c>
      <c r="I11" s="86" t="s">
        <v>187</v>
      </c>
      <c r="J11" s="86" t="s">
        <v>188</v>
      </c>
      <c r="K11" s="111">
        <v>292</v>
      </c>
      <c r="L11" s="86" t="s">
        <v>189</v>
      </c>
      <c r="M11" s="86" t="s">
        <v>190</v>
      </c>
      <c r="N11" s="86" t="s">
        <v>191</v>
      </c>
      <c r="O11" s="111">
        <v>293</v>
      </c>
      <c r="P11" s="86" t="s">
        <v>192</v>
      </c>
      <c r="Q11" s="86" t="s">
        <v>193</v>
      </c>
      <c r="R11" s="86" t="s">
        <v>194</v>
      </c>
      <c r="S11" s="111">
        <v>296</v>
      </c>
      <c r="T11" s="84">
        <v>0.86099999999999999</v>
      </c>
      <c r="U11" s="84">
        <f>262/S11</f>
        <v>0.88513513513513509</v>
      </c>
      <c r="V11" s="84">
        <f>33/S11</f>
        <v>0.11148648648648649</v>
      </c>
    </row>
    <row r="12" spans="1:22" ht="30" customHeight="1" x14ac:dyDescent="0.2">
      <c r="B12" s="69" t="s">
        <v>41</v>
      </c>
      <c r="C12" s="111">
        <v>33</v>
      </c>
      <c r="D12" s="86" t="s">
        <v>195</v>
      </c>
      <c r="E12" s="86" t="s">
        <v>196</v>
      </c>
      <c r="F12" s="86" t="s">
        <v>197</v>
      </c>
      <c r="G12" s="111">
        <v>34</v>
      </c>
      <c r="H12" s="86" t="s">
        <v>198</v>
      </c>
      <c r="I12" s="86" t="s">
        <v>199</v>
      </c>
      <c r="J12" s="86" t="s">
        <v>200</v>
      </c>
      <c r="K12" s="111">
        <v>59</v>
      </c>
      <c r="L12" s="86" t="s">
        <v>201</v>
      </c>
      <c r="M12" s="86" t="s">
        <v>202</v>
      </c>
      <c r="N12" s="86" t="s">
        <v>203</v>
      </c>
      <c r="O12" s="111">
        <v>73</v>
      </c>
      <c r="P12" s="84">
        <v>0.74</v>
      </c>
      <c r="Q12" s="86" t="s">
        <v>204</v>
      </c>
      <c r="R12" s="86" t="s">
        <v>205</v>
      </c>
      <c r="S12" s="111">
        <v>79</v>
      </c>
      <c r="T12" s="84">
        <v>0.86799999999999999</v>
      </c>
      <c r="U12" s="84">
        <f>67/S12</f>
        <v>0.84810126582278478</v>
      </c>
      <c r="V12" s="84">
        <f>9/S12</f>
        <v>0.11392405063291139</v>
      </c>
    </row>
    <row r="13" spans="1:22" ht="30" customHeight="1" x14ac:dyDescent="0.2">
      <c r="B13" s="69" t="s">
        <v>418</v>
      </c>
      <c r="C13" s="111">
        <v>2</v>
      </c>
      <c r="D13" s="84">
        <v>0</v>
      </c>
      <c r="E13" s="84">
        <v>0</v>
      </c>
      <c r="F13" s="84">
        <v>0</v>
      </c>
      <c r="G13" s="111">
        <v>2</v>
      </c>
      <c r="H13" s="84">
        <v>0</v>
      </c>
      <c r="I13" s="84">
        <v>0</v>
      </c>
      <c r="J13" s="84">
        <v>0</v>
      </c>
      <c r="K13" s="111">
        <v>2</v>
      </c>
      <c r="L13" s="86" t="s">
        <v>201</v>
      </c>
      <c r="M13" s="84">
        <v>0</v>
      </c>
      <c r="N13" s="84">
        <v>1</v>
      </c>
      <c r="O13" s="111">
        <v>2</v>
      </c>
      <c r="P13" s="84">
        <v>0</v>
      </c>
      <c r="Q13" s="84">
        <v>0.5</v>
      </c>
      <c r="R13" s="84">
        <v>0.5</v>
      </c>
      <c r="S13" s="111">
        <v>3</v>
      </c>
      <c r="T13" s="84">
        <v>0</v>
      </c>
      <c r="U13" s="84">
        <f>2/S13</f>
        <v>0.66666666666666663</v>
      </c>
      <c r="V13" s="84">
        <f>1/S13</f>
        <v>0.33333333333333331</v>
      </c>
    </row>
    <row r="14" spans="1:22" ht="29.25" customHeight="1" x14ac:dyDescent="0.2">
      <c r="B14" s="92" t="s">
        <v>207</v>
      </c>
      <c r="C14" s="287">
        <f>SUM(C7:C13)</f>
        <v>1729</v>
      </c>
      <c r="D14" s="288"/>
      <c r="E14" s="288"/>
      <c r="F14" s="289"/>
      <c r="G14" s="287">
        <f>SUM(G7:G13)</f>
        <v>1725</v>
      </c>
      <c r="H14" s="288"/>
      <c r="I14" s="288"/>
      <c r="J14" s="289"/>
      <c r="K14" s="287">
        <f>SUM(K7:K13)</f>
        <v>2083</v>
      </c>
      <c r="L14" s="288"/>
      <c r="M14" s="288"/>
      <c r="N14" s="289"/>
      <c r="O14" s="287">
        <f>SUM(O7:O13)</f>
        <v>2133</v>
      </c>
      <c r="P14" s="288"/>
      <c r="Q14" s="288"/>
      <c r="R14" s="289"/>
      <c r="S14" s="112">
        <f>SUM(S7:S13)</f>
        <v>2175</v>
      </c>
      <c r="T14" s="135">
        <f>1900/S14</f>
        <v>0.87356321839080464</v>
      </c>
      <c r="U14" s="135">
        <f>1853/S14</f>
        <v>0.85195402298850575</v>
      </c>
      <c r="V14" s="144">
        <f>295/S14</f>
        <v>0.13563218390804599</v>
      </c>
    </row>
  </sheetData>
  <mergeCells count="10">
    <mergeCell ref="S5:V5"/>
    <mergeCell ref="B5:B6"/>
    <mergeCell ref="C14:F14"/>
    <mergeCell ref="G14:J14"/>
    <mergeCell ref="K14:N14"/>
    <mergeCell ref="O14:R14"/>
    <mergeCell ref="C5:F5"/>
    <mergeCell ref="G5:J5"/>
    <mergeCell ref="K5:N5"/>
    <mergeCell ref="O5:R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E30"/>
  <sheetViews>
    <sheetView showGridLines="0" topLeftCell="A16" workbookViewId="0">
      <selection activeCell="D25" sqref="D25"/>
    </sheetView>
  </sheetViews>
  <sheetFormatPr baseColWidth="10" defaultColWidth="12.5703125" defaultRowHeight="15.75" customHeight="1" x14ac:dyDescent="0.2"/>
  <cols>
    <col min="2" max="2" width="46.42578125" customWidth="1"/>
    <col min="3" max="3" width="45.7109375" bestFit="1" customWidth="1"/>
    <col min="4" max="6" width="25.42578125" customWidth="1"/>
  </cols>
  <sheetData>
    <row r="1" spans="1:5" ht="12.75" x14ac:dyDescent="0.2">
      <c r="A1" s="49"/>
      <c r="B1" s="50"/>
    </row>
    <row r="3" spans="1:5" x14ac:dyDescent="0.25">
      <c r="B3" s="71" t="s">
        <v>208</v>
      </c>
    </row>
    <row r="5" spans="1:5" ht="31.5" customHeight="1" x14ac:dyDescent="0.2">
      <c r="B5" s="96" t="s">
        <v>209</v>
      </c>
      <c r="C5" s="96" t="s">
        <v>210</v>
      </c>
      <c r="D5" s="96" t="s">
        <v>211</v>
      </c>
      <c r="E5" s="96" t="s">
        <v>212</v>
      </c>
    </row>
    <row r="6" spans="1:5" ht="24" customHeight="1" x14ac:dyDescent="0.2">
      <c r="B6" s="278" t="s">
        <v>435</v>
      </c>
      <c r="C6" s="70" t="s">
        <v>436</v>
      </c>
      <c r="D6" s="70" t="s">
        <v>437</v>
      </c>
      <c r="E6" s="70">
        <v>383</v>
      </c>
    </row>
    <row r="7" spans="1:5" ht="24" customHeight="1" x14ac:dyDescent="0.2">
      <c r="B7" s="278"/>
      <c r="C7" s="70" t="s">
        <v>438</v>
      </c>
      <c r="D7" s="70" t="s">
        <v>439</v>
      </c>
      <c r="E7" s="70">
        <v>689</v>
      </c>
    </row>
    <row r="8" spans="1:5" ht="24" customHeight="1" x14ac:dyDescent="0.2">
      <c r="B8" s="278"/>
      <c r="C8" s="70" t="s">
        <v>440</v>
      </c>
      <c r="D8" s="70" t="s">
        <v>441</v>
      </c>
      <c r="E8" s="70">
        <v>3034</v>
      </c>
    </row>
    <row r="9" spans="1:5" ht="24" customHeight="1" x14ac:dyDescent="0.2">
      <c r="B9" s="278"/>
      <c r="C9" s="70" t="s">
        <v>442</v>
      </c>
      <c r="D9" s="70" t="s">
        <v>443</v>
      </c>
      <c r="E9" s="70">
        <v>1117</v>
      </c>
    </row>
    <row r="10" spans="1:5" ht="24" customHeight="1" x14ac:dyDescent="0.2">
      <c r="B10" s="278"/>
      <c r="C10" s="70" t="s">
        <v>444</v>
      </c>
      <c r="D10" s="70" t="s">
        <v>445</v>
      </c>
      <c r="E10" s="70">
        <v>201</v>
      </c>
    </row>
    <row r="11" spans="1:5" ht="24" customHeight="1" x14ac:dyDescent="0.2">
      <c r="B11" s="278"/>
      <c r="C11" s="70" t="s">
        <v>446</v>
      </c>
      <c r="D11" s="70" t="s">
        <v>447</v>
      </c>
      <c r="E11" s="70">
        <v>1202</v>
      </c>
    </row>
    <row r="12" spans="1:5" ht="24" customHeight="1" x14ac:dyDescent="0.2">
      <c r="B12" s="283" t="s">
        <v>448</v>
      </c>
      <c r="C12" s="145" t="s">
        <v>449</v>
      </c>
      <c r="D12" s="145" t="s">
        <v>437</v>
      </c>
      <c r="E12" s="145">
        <v>45</v>
      </c>
    </row>
    <row r="13" spans="1:5" ht="24" customHeight="1" x14ac:dyDescent="0.2">
      <c r="B13" s="283"/>
      <c r="C13" s="145" t="s">
        <v>450</v>
      </c>
      <c r="D13" s="145" t="s">
        <v>439</v>
      </c>
      <c r="E13" s="145">
        <v>58</v>
      </c>
    </row>
    <row r="14" spans="1:5" ht="24.75" customHeight="1" x14ac:dyDescent="0.2">
      <c r="B14" s="283"/>
      <c r="C14" s="145" t="s">
        <v>451</v>
      </c>
      <c r="D14" s="145" t="s">
        <v>441</v>
      </c>
      <c r="E14" s="145">
        <v>414</v>
      </c>
    </row>
    <row r="15" spans="1:5" ht="24.75" customHeight="1" x14ac:dyDescent="0.2">
      <c r="B15" s="283"/>
      <c r="C15" s="145" t="s">
        <v>452</v>
      </c>
      <c r="D15" s="145" t="s">
        <v>443</v>
      </c>
      <c r="E15" s="145">
        <v>240</v>
      </c>
    </row>
    <row r="16" spans="1:5" ht="24.75" customHeight="1" x14ac:dyDescent="0.2">
      <c r="B16" s="283"/>
      <c r="C16" s="145" t="s">
        <v>453</v>
      </c>
      <c r="D16" s="145" t="s">
        <v>445</v>
      </c>
      <c r="E16" s="145">
        <v>34</v>
      </c>
    </row>
    <row r="17" spans="2:5" ht="24.75" customHeight="1" x14ac:dyDescent="0.2">
      <c r="B17" s="283"/>
      <c r="C17" s="145" t="s">
        <v>454</v>
      </c>
      <c r="D17" s="145" t="s">
        <v>447</v>
      </c>
      <c r="E17" s="145">
        <v>233</v>
      </c>
    </row>
    <row r="18" spans="2:5" ht="24.75" customHeight="1" x14ac:dyDescent="0.2"/>
    <row r="19" spans="2:5" ht="24.75" customHeight="1" x14ac:dyDescent="0.2"/>
    <row r="20" spans="2:5" ht="24.75" customHeight="1" x14ac:dyDescent="0.25">
      <c r="B20" s="290" t="s">
        <v>213</v>
      </c>
      <c r="C20" s="291"/>
    </row>
    <row r="21" spans="2:5" ht="24.75" customHeight="1" x14ac:dyDescent="0.25">
      <c r="B21" s="146" t="s">
        <v>214</v>
      </c>
      <c r="C21" s="76">
        <v>101</v>
      </c>
    </row>
    <row r="22" spans="2:5" ht="30" x14ac:dyDescent="0.25">
      <c r="B22" s="146" t="s">
        <v>215</v>
      </c>
      <c r="C22" s="76">
        <v>133</v>
      </c>
    </row>
    <row r="23" spans="2:5" ht="15.75" customHeight="1" x14ac:dyDescent="0.25">
      <c r="B23" s="290" t="s">
        <v>216</v>
      </c>
      <c r="C23" s="291"/>
    </row>
    <row r="24" spans="2:5" ht="26.25" customHeight="1" x14ac:dyDescent="0.25">
      <c r="B24" s="146" t="s">
        <v>214</v>
      </c>
      <c r="C24" s="76">
        <v>0</v>
      </c>
    </row>
    <row r="25" spans="2:5" ht="35.25" customHeight="1" x14ac:dyDescent="0.25">
      <c r="B25" s="146" t="s">
        <v>215</v>
      </c>
      <c r="C25" s="76">
        <v>40</v>
      </c>
    </row>
    <row r="26" spans="2:5" ht="42.75" customHeight="1" x14ac:dyDescent="0.25">
      <c r="B26" s="146" t="s">
        <v>217</v>
      </c>
      <c r="C26" s="76">
        <v>36</v>
      </c>
    </row>
    <row r="28" spans="2:5" ht="34.5" customHeight="1" x14ac:dyDescent="0.2"/>
    <row r="29" spans="2:5" ht="47.25" customHeight="1" x14ac:dyDescent="0.2"/>
    <row r="30" spans="2:5" ht="38.25" customHeight="1" x14ac:dyDescent="0.2"/>
  </sheetData>
  <mergeCells count="4">
    <mergeCell ref="B23:C23"/>
    <mergeCell ref="B20:C20"/>
    <mergeCell ref="B6:B11"/>
    <mergeCell ref="B12:B1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31"/>
  <sheetViews>
    <sheetView showGridLines="0" topLeftCell="T1" workbookViewId="0">
      <selection activeCell="D3" sqref="D3:AF4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3.140625" style="10" customWidth="1"/>
    <col min="3" max="7" width="14" style="10" customWidth="1"/>
    <col min="8" max="8" width="22.7109375" style="10" customWidth="1"/>
    <col min="9" max="26" width="14" style="10" customWidth="1"/>
    <col min="27" max="16384" width="12.5703125" style="10"/>
  </cols>
  <sheetData>
    <row r="1" spans="1:26" ht="12.75" x14ac:dyDescent="0.2">
      <c r="A1" s="49"/>
      <c r="B1" s="50"/>
    </row>
    <row r="2" spans="1:26" ht="12.75" x14ac:dyDescent="0.2">
      <c r="A2" s="9"/>
    </row>
    <row r="3" spans="1:26" x14ac:dyDescent="0.25">
      <c r="A3" s="9"/>
      <c r="B3" s="91" t="s">
        <v>218</v>
      </c>
    </row>
    <row r="4" spans="1:26" ht="12.75" x14ac:dyDescent="0.2">
      <c r="A4" s="9"/>
      <c r="B4" s="9"/>
    </row>
    <row r="5" spans="1:26" ht="24.75" customHeight="1" x14ac:dyDescent="0.25">
      <c r="B5" s="262" t="s">
        <v>40</v>
      </c>
      <c r="C5" s="274" t="s">
        <v>80</v>
      </c>
      <c r="D5" s="263"/>
      <c r="E5" s="263"/>
      <c r="F5" s="263"/>
      <c r="G5" s="263"/>
      <c r="H5" s="263"/>
      <c r="I5" s="274" t="s">
        <v>81</v>
      </c>
      <c r="J5" s="263"/>
      <c r="K5" s="263"/>
      <c r="L5" s="263"/>
      <c r="M5" s="263"/>
      <c r="N5" s="263"/>
      <c r="O5" s="274" t="s">
        <v>82</v>
      </c>
      <c r="P5" s="263"/>
      <c r="Q5" s="263"/>
      <c r="R5" s="263"/>
      <c r="S5" s="263"/>
      <c r="T5" s="263"/>
      <c r="U5" s="274" t="s">
        <v>83</v>
      </c>
      <c r="V5" s="263"/>
      <c r="W5" s="263"/>
      <c r="X5" s="263"/>
      <c r="Y5" s="263"/>
      <c r="Z5" s="263"/>
    </row>
    <row r="6" spans="1:26" ht="24.75" customHeight="1" x14ac:dyDescent="0.25">
      <c r="B6" s="262"/>
      <c r="C6" s="292" t="s">
        <v>219</v>
      </c>
      <c r="D6" s="284"/>
      <c r="E6" s="284"/>
      <c r="F6" s="292" t="s">
        <v>220</v>
      </c>
      <c r="G6" s="284"/>
      <c r="H6" s="284"/>
      <c r="I6" s="292" t="s">
        <v>219</v>
      </c>
      <c r="J6" s="284"/>
      <c r="K6" s="284"/>
      <c r="L6" s="292" t="s">
        <v>220</v>
      </c>
      <c r="M6" s="284"/>
      <c r="N6" s="284"/>
      <c r="O6" s="292" t="s">
        <v>219</v>
      </c>
      <c r="P6" s="284"/>
      <c r="Q6" s="284"/>
      <c r="R6" s="292" t="s">
        <v>220</v>
      </c>
      <c r="S6" s="284"/>
      <c r="T6" s="284"/>
      <c r="U6" s="292" t="s">
        <v>219</v>
      </c>
      <c r="V6" s="284"/>
      <c r="W6" s="284"/>
      <c r="X6" s="292" t="s">
        <v>220</v>
      </c>
      <c r="Y6" s="284"/>
      <c r="Z6" s="284"/>
    </row>
    <row r="7" spans="1:26" ht="24.75" customHeight="1" x14ac:dyDescent="0.2">
      <c r="B7" s="262"/>
      <c r="C7" s="127" t="s">
        <v>3</v>
      </c>
      <c r="D7" s="127" t="s">
        <v>2</v>
      </c>
      <c r="E7" s="127" t="s">
        <v>4</v>
      </c>
      <c r="F7" s="127" t="s">
        <v>3</v>
      </c>
      <c r="G7" s="127" t="s">
        <v>2</v>
      </c>
      <c r="H7" s="127" t="s">
        <v>4</v>
      </c>
      <c r="I7" s="127" t="s">
        <v>3</v>
      </c>
      <c r="J7" s="127" t="s">
        <v>2</v>
      </c>
      <c r="K7" s="127" t="s">
        <v>4</v>
      </c>
      <c r="L7" s="127" t="s">
        <v>3</v>
      </c>
      <c r="M7" s="127" t="s">
        <v>2</v>
      </c>
      <c r="N7" s="127" t="s">
        <v>4</v>
      </c>
      <c r="O7" s="127" t="s">
        <v>3</v>
      </c>
      <c r="P7" s="127" t="s">
        <v>2</v>
      </c>
      <c r="Q7" s="127" t="s">
        <v>4</v>
      </c>
      <c r="R7" s="127" t="s">
        <v>3</v>
      </c>
      <c r="S7" s="127" t="s">
        <v>2</v>
      </c>
      <c r="T7" s="127" t="s">
        <v>4</v>
      </c>
      <c r="U7" s="127" t="s">
        <v>3</v>
      </c>
      <c r="V7" s="127" t="s">
        <v>2</v>
      </c>
      <c r="W7" s="127" t="s">
        <v>4</v>
      </c>
      <c r="X7" s="127" t="s">
        <v>3</v>
      </c>
      <c r="Y7" s="127" t="s">
        <v>2</v>
      </c>
      <c r="Z7" s="127" t="s">
        <v>4</v>
      </c>
    </row>
    <row r="8" spans="1:26" ht="27.75" customHeight="1" x14ac:dyDescent="0.2">
      <c r="B8" s="70" t="s">
        <v>31</v>
      </c>
      <c r="C8" s="227">
        <v>8</v>
      </c>
      <c r="D8" s="227">
        <v>1</v>
      </c>
      <c r="E8" s="227">
        <f t="shared" ref="E8:E17" si="0">D8+C8</f>
        <v>9</v>
      </c>
      <c r="F8" s="227">
        <v>110</v>
      </c>
      <c r="G8" s="227">
        <v>6</v>
      </c>
      <c r="H8" s="227">
        <f t="shared" ref="H8:H17" si="1">G8+F8</f>
        <v>116</v>
      </c>
      <c r="I8" s="227">
        <v>24</v>
      </c>
      <c r="J8" s="227">
        <v>8</v>
      </c>
      <c r="K8" s="227">
        <f t="shared" ref="K8:K17" si="2">J8+I8</f>
        <v>32</v>
      </c>
      <c r="L8" s="227">
        <v>1869</v>
      </c>
      <c r="M8" s="227">
        <v>993</v>
      </c>
      <c r="N8" s="227">
        <f t="shared" ref="N8:N17" si="3">M8+L8</f>
        <v>2862</v>
      </c>
      <c r="O8" s="227">
        <v>22</v>
      </c>
      <c r="P8" s="227">
        <v>6</v>
      </c>
      <c r="Q8" s="227">
        <f t="shared" ref="Q8:Q17" si="4">P8+O8</f>
        <v>28</v>
      </c>
      <c r="R8" s="227">
        <v>2692</v>
      </c>
      <c r="S8" s="227">
        <v>1209</v>
      </c>
      <c r="T8" s="227">
        <f t="shared" ref="T8:T17" si="5">S8+R8</f>
        <v>3901</v>
      </c>
      <c r="U8" s="227">
        <v>11</v>
      </c>
      <c r="V8" s="227">
        <v>2</v>
      </c>
      <c r="W8" s="227">
        <f t="shared" ref="W8:W17" si="6">V8+U8</f>
        <v>13</v>
      </c>
      <c r="X8" s="227">
        <v>304</v>
      </c>
      <c r="Y8" s="227">
        <v>21</v>
      </c>
      <c r="Z8" s="227">
        <f t="shared" ref="Z8:Z17" si="7">Y8+X8</f>
        <v>325</v>
      </c>
    </row>
    <row r="9" spans="1:26" ht="27.75" customHeight="1" x14ac:dyDescent="0.2">
      <c r="B9" s="70" t="s">
        <v>85</v>
      </c>
      <c r="C9" s="227">
        <v>60</v>
      </c>
      <c r="D9" s="227">
        <v>11</v>
      </c>
      <c r="E9" s="227">
        <f t="shared" si="0"/>
        <v>71</v>
      </c>
      <c r="F9" s="227">
        <v>4457</v>
      </c>
      <c r="G9" s="227">
        <v>1535</v>
      </c>
      <c r="H9" s="227">
        <f t="shared" si="1"/>
        <v>5992</v>
      </c>
      <c r="I9" s="227">
        <v>28</v>
      </c>
      <c r="J9" s="227">
        <v>10</v>
      </c>
      <c r="K9" s="227">
        <f t="shared" si="2"/>
        <v>38</v>
      </c>
      <c r="L9" s="227">
        <v>3164</v>
      </c>
      <c r="M9" s="227">
        <v>1155</v>
      </c>
      <c r="N9" s="227">
        <f t="shared" si="3"/>
        <v>4319</v>
      </c>
      <c r="O9" s="227">
        <v>26</v>
      </c>
      <c r="P9" s="227">
        <v>12</v>
      </c>
      <c r="Q9" s="227">
        <f t="shared" si="4"/>
        <v>38</v>
      </c>
      <c r="R9" s="227">
        <v>3411</v>
      </c>
      <c r="S9" s="227">
        <v>1121</v>
      </c>
      <c r="T9" s="227">
        <f t="shared" si="5"/>
        <v>4532</v>
      </c>
      <c r="U9" s="227">
        <v>54</v>
      </c>
      <c r="V9" s="227">
        <v>11</v>
      </c>
      <c r="W9" s="227">
        <f t="shared" si="6"/>
        <v>65</v>
      </c>
      <c r="X9" s="227">
        <v>3030.5</v>
      </c>
      <c r="Y9" s="227">
        <v>788.5</v>
      </c>
      <c r="Z9" s="227">
        <f>Y9+X9</f>
        <v>3819</v>
      </c>
    </row>
    <row r="10" spans="1:26" ht="27.75" customHeight="1" x14ac:dyDescent="0.2">
      <c r="B10" s="70" t="s">
        <v>86</v>
      </c>
      <c r="C10" s="227">
        <v>90</v>
      </c>
      <c r="D10" s="227">
        <v>34</v>
      </c>
      <c r="E10" s="227">
        <f t="shared" si="0"/>
        <v>124</v>
      </c>
      <c r="F10" s="227">
        <v>4050</v>
      </c>
      <c r="G10" s="227">
        <v>2086</v>
      </c>
      <c r="H10" s="227">
        <f t="shared" si="1"/>
        <v>6136</v>
      </c>
      <c r="I10" s="227">
        <v>86</v>
      </c>
      <c r="J10" s="227">
        <v>23</v>
      </c>
      <c r="K10" s="227">
        <f t="shared" si="2"/>
        <v>109</v>
      </c>
      <c r="L10" s="227">
        <v>5927</v>
      </c>
      <c r="M10" s="227">
        <v>3598</v>
      </c>
      <c r="N10" s="227">
        <f t="shared" si="3"/>
        <v>9525</v>
      </c>
      <c r="O10" s="227">
        <v>78</v>
      </c>
      <c r="P10" s="227">
        <v>22</v>
      </c>
      <c r="Q10" s="227">
        <f t="shared" si="4"/>
        <v>100</v>
      </c>
      <c r="R10" s="227">
        <v>5592</v>
      </c>
      <c r="S10" s="227">
        <v>3812</v>
      </c>
      <c r="T10" s="227">
        <f t="shared" si="5"/>
        <v>9404</v>
      </c>
      <c r="U10" s="227">
        <v>72</v>
      </c>
      <c r="V10" s="227">
        <v>21</v>
      </c>
      <c r="W10" s="227">
        <f t="shared" si="6"/>
        <v>93</v>
      </c>
      <c r="X10" s="227">
        <v>4624</v>
      </c>
      <c r="Y10" s="227">
        <v>2074.5</v>
      </c>
      <c r="Z10" s="227">
        <f>Y10+X10</f>
        <v>6698.5</v>
      </c>
    </row>
    <row r="11" spans="1:26" ht="27.75" customHeight="1" x14ac:dyDescent="0.2">
      <c r="B11" s="70" t="s">
        <v>87</v>
      </c>
      <c r="C11" s="227">
        <v>360</v>
      </c>
      <c r="D11" s="227">
        <v>7</v>
      </c>
      <c r="E11" s="227">
        <f t="shared" si="0"/>
        <v>367</v>
      </c>
      <c r="F11" s="227">
        <v>23925</v>
      </c>
      <c r="G11" s="227">
        <v>49</v>
      </c>
      <c r="H11" s="227">
        <f t="shared" si="1"/>
        <v>23974</v>
      </c>
      <c r="I11" s="227">
        <v>353</v>
      </c>
      <c r="J11" s="227">
        <v>5</v>
      </c>
      <c r="K11" s="227">
        <f t="shared" si="2"/>
        <v>358</v>
      </c>
      <c r="L11" s="227">
        <v>7849</v>
      </c>
      <c r="M11" s="227">
        <v>110</v>
      </c>
      <c r="N11" s="227">
        <f t="shared" si="3"/>
        <v>7959</v>
      </c>
      <c r="O11" s="227">
        <v>367</v>
      </c>
      <c r="P11" s="227">
        <v>109</v>
      </c>
      <c r="Q11" s="227">
        <f t="shared" si="4"/>
        <v>476</v>
      </c>
      <c r="R11" s="227">
        <v>17238</v>
      </c>
      <c r="S11" s="227">
        <v>138</v>
      </c>
      <c r="T11" s="227">
        <f t="shared" si="5"/>
        <v>17376</v>
      </c>
      <c r="U11" s="227">
        <v>377</v>
      </c>
      <c r="V11" s="227">
        <v>4</v>
      </c>
      <c r="W11" s="227">
        <f t="shared" si="6"/>
        <v>381</v>
      </c>
      <c r="X11" s="227">
        <v>17470.5</v>
      </c>
      <c r="Y11" s="227">
        <v>90</v>
      </c>
      <c r="Z11" s="227">
        <f t="shared" si="7"/>
        <v>17560.5</v>
      </c>
    </row>
    <row r="12" spans="1:26" ht="27.75" customHeight="1" x14ac:dyDescent="0.2">
      <c r="B12" s="70" t="s">
        <v>35</v>
      </c>
      <c r="C12" s="227">
        <v>272</v>
      </c>
      <c r="D12" s="227">
        <v>80</v>
      </c>
      <c r="E12" s="227">
        <f t="shared" si="0"/>
        <v>352</v>
      </c>
      <c r="F12" s="227">
        <v>6356</v>
      </c>
      <c r="G12" s="227">
        <v>3044</v>
      </c>
      <c r="H12" s="227">
        <f t="shared" si="1"/>
        <v>9400</v>
      </c>
      <c r="I12" s="227">
        <v>227</v>
      </c>
      <c r="J12" s="227">
        <v>24</v>
      </c>
      <c r="K12" s="227">
        <f t="shared" si="2"/>
        <v>251</v>
      </c>
      <c r="L12" s="227">
        <v>9096</v>
      </c>
      <c r="M12" s="227">
        <v>1340</v>
      </c>
      <c r="N12" s="227">
        <f t="shared" si="3"/>
        <v>10436</v>
      </c>
      <c r="O12" s="227">
        <v>223</v>
      </c>
      <c r="P12" s="227">
        <v>64</v>
      </c>
      <c r="Q12" s="227">
        <f t="shared" si="4"/>
        <v>287</v>
      </c>
      <c r="R12" s="227">
        <v>9718</v>
      </c>
      <c r="S12" s="227">
        <v>1745</v>
      </c>
      <c r="T12" s="227">
        <f t="shared" si="5"/>
        <v>11463</v>
      </c>
      <c r="U12" s="227">
        <v>225</v>
      </c>
      <c r="V12" s="227">
        <v>22</v>
      </c>
      <c r="W12" s="227">
        <f t="shared" si="6"/>
        <v>247</v>
      </c>
      <c r="X12" s="227">
        <v>13927</v>
      </c>
      <c r="Y12" s="227">
        <v>1406.5</v>
      </c>
      <c r="Z12" s="227">
        <f t="shared" si="7"/>
        <v>15333.5</v>
      </c>
    </row>
    <row r="13" spans="1:26" ht="27.75" customHeight="1" x14ac:dyDescent="0.2">
      <c r="B13" s="70" t="s">
        <v>36</v>
      </c>
      <c r="C13" s="227">
        <v>0</v>
      </c>
      <c r="D13" s="227">
        <v>0</v>
      </c>
      <c r="E13" s="227">
        <f t="shared" si="0"/>
        <v>0</v>
      </c>
      <c r="F13" s="227">
        <v>0</v>
      </c>
      <c r="G13" s="227">
        <v>0</v>
      </c>
      <c r="H13" s="227">
        <f t="shared" si="1"/>
        <v>0</v>
      </c>
      <c r="I13" s="227">
        <v>467</v>
      </c>
      <c r="J13" s="227">
        <v>183</v>
      </c>
      <c r="K13" s="227">
        <f t="shared" si="2"/>
        <v>650</v>
      </c>
      <c r="L13" s="227">
        <v>15354</v>
      </c>
      <c r="M13" s="227">
        <v>8809</v>
      </c>
      <c r="N13" s="227">
        <f t="shared" si="3"/>
        <v>24163</v>
      </c>
      <c r="O13" s="227">
        <v>491</v>
      </c>
      <c r="P13" s="227">
        <v>140</v>
      </c>
      <c r="Q13" s="227">
        <f t="shared" si="4"/>
        <v>631</v>
      </c>
      <c r="R13" s="227">
        <v>8063</v>
      </c>
      <c r="S13" s="227">
        <v>6651</v>
      </c>
      <c r="T13" s="227">
        <f t="shared" si="5"/>
        <v>14714</v>
      </c>
      <c r="U13" s="227">
        <v>310</v>
      </c>
      <c r="V13" s="227">
        <v>170</v>
      </c>
      <c r="W13" s="227">
        <f t="shared" si="6"/>
        <v>480</v>
      </c>
      <c r="X13" s="227">
        <v>9100</v>
      </c>
      <c r="Y13" s="227">
        <v>7594.5</v>
      </c>
      <c r="Z13" s="227">
        <f t="shared" si="7"/>
        <v>16694.5</v>
      </c>
    </row>
    <row r="14" spans="1:26" ht="27.75" customHeight="1" x14ac:dyDescent="0.2">
      <c r="B14" s="70" t="s">
        <v>88</v>
      </c>
      <c r="C14" s="227">
        <v>24</v>
      </c>
      <c r="D14" s="227">
        <v>33</v>
      </c>
      <c r="E14" s="227">
        <f t="shared" si="0"/>
        <v>57</v>
      </c>
      <c r="F14" s="227">
        <v>949</v>
      </c>
      <c r="G14" s="227">
        <v>991</v>
      </c>
      <c r="H14" s="227">
        <f t="shared" si="1"/>
        <v>1940</v>
      </c>
      <c r="I14" s="227">
        <v>21</v>
      </c>
      <c r="J14" s="227">
        <v>25</v>
      </c>
      <c r="K14" s="227">
        <f t="shared" si="2"/>
        <v>46</v>
      </c>
      <c r="L14" s="227">
        <v>906</v>
      </c>
      <c r="M14" s="227">
        <v>806</v>
      </c>
      <c r="N14" s="227">
        <f t="shared" si="3"/>
        <v>1712</v>
      </c>
      <c r="O14" s="227">
        <v>32</v>
      </c>
      <c r="P14" s="227">
        <v>15</v>
      </c>
      <c r="Q14" s="227">
        <f t="shared" si="4"/>
        <v>47</v>
      </c>
      <c r="R14" s="227">
        <v>929</v>
      </c>
      <c r="S14" s="227">
        <v>1052</v>
      </c>
      <c r="T14" s="227">
        <f t="shared" si="5"/>
        <v>1981</v>
      </c>
      <c r="U14" s="227">
        <v>18</v>
      </c>
      <c r="V14" s="227">
        <v>26</v>
      </c>
      <c r="W14" s="227">
        <f t="shared" si="6"/>
        <v>44</v>
      </c>
      <c r="X14" s="227">
        <v>717.5</v>
      </c>
      <c r="Y14" s="227">
        <v>2689</v>
      </c>
      <c r="Z14" s="227">
        <f t="shared" si="7"/>
        <v>3406.5</v>
      </c>
    </row>
    <row r="15" spans="1:26" ht="27.75" customHeight="1" x14ac:dyDescent="0.2">
      <c r="B15" s="70" t="s">
        <v>38</v>
      </c>
      <c r="C15" s="227">
        <v>0</v>
      </c>
      <c r="D15" s="227">
        <v>0</v>
      </c>
      <c r="E15" s="227">
        <f t="shared" si="0"/>
        <v>0</v>
      </c>
      <c r="F15" s="227">
        <v>0</v>
      </c>
      <c r="G15" s="227">
        <v>0</v>
      </c>
      <c r="H15" s="227">
        <f t="shared" si="1"/>
        <v>0</v>
      </c>
      <c r="I15" s="227">
        <v>0</v>
      </c>
      <c r="J15" s="227">
        <v>0</v>
      </c>
      <c r="K15" s="227">
        <f t="shared" si="2"/>
        <v>0</v>
      </c>
      <c r="L15" s="227">
        <v>0</v>
      </c>
      <c r="M15" s="227">
        <v>0</v>
      </c>
      <c r="N15" s="227">
        <f t="shared" si="3"/>
        <v>0</v>
      </c>
      <c r="O15" s="227">
        <v>0</v>
      </c>
      <c r="P15" s="227">
        <v>0</v>
      </c>
      <c r="Q15" s="227">
        <f t="shared" si="4"/>
        <v>0</v>
      </c>
      <c r="R15" s="227">
        <v>0</v>
      </c>
      <c r="S15" s="227">
        <v>0</v>
      </c>
      <c r="T15" s="227">
        <f t="shared" si="5"/>
        <v>0</v>
      </c>
      <c r="U15" s="227">
        <v>0</v>
      </c>
      <c r="V15" s="227">
        <v>0</v>
      </c>
      <c r="W15" s="227">
        <f t="shared" si="6"/>
        <v>0</v>
      </c>
      <c r="X15" s="227">
        <v>0</v>
      </c>
      <c r="Y15" s="227">
        <v>0</v>
      </c>
      <c r="Z15" s="227">
        <f t="shared" si="7"/>
        <v>0</v>
      </c>
    </row>
    <row r="16" spans="1:26" ht="27.75" customHeight="1" x14ac:dyDescent="0.2">
      <c r="B16" s="70" t="s">
        <v>39</v>
      </c>
      <c r="C16" s="227">
        <v>389</v>
      </c>
      <c r="D16" s="227">
        <v>227</v>
      </c>
      <c r="E16" s="227">
        <f t="shared" si="0"/>
        <v>616</v>
      </c>
      <c r="F16" s="227">
        <v>16674</v>
      </c>
      <c r="G16" s="227">
        <v>9582</v>
      </c>
      <c r="H16" s="227">
        <f t="shared" si="1"/>
        <v>26256</v>
      </c>
      <c r="I16" s="227">
        <v>376</v>
      </c>
      <c r="J16" s="227">
        <v>168</v>
      </c>
      <c r="K16" s="227">
        <f t="shared" si="2"/>
        <v>544</v>
      </c>
      <c r="L16" s="227">
        <v>18369</v>
      </c>
      <c r="M16" s="227">
        <v>12135</v>
      </c>
      <c r="N16" s="227">
        <f t="shared" si="3"/>
        <v>30504</v>
      </c>
      <c r="O16" s="227">
        <v>454</v>
      </c>
      <c r="P16" s="227">
        <v>132</v>
      </c>
      <c r="Q16" s="227">
        <f t="shared" si="4"/>
        <v>586</v>
      </c>
      <c r="R16" s="227">
        <v>20775</v>
      </c>
      <c r="S16" s="227">
        <v>13181</v>
      </c>
      <c r="T16" s="227">
        <f t="shared" si="5"/>
        <v>33956</v>
      </c>
      <c r="U16" s="227">
        <v>389</v>
      </c>
      <c r="V16" s="227">
        <v>166</v>
      </c>
      <c r="W16" s="227">
        <f t="shared" si="6"/>
        <v>555</v>
      </c>
      <c r="X16" s="227">
        <v>22749</v>
      </c>
      <c r="Y16" s="227">
        <v>13093</v>
      </c>
      <c r="Z16" s="227">
        <f t="shared" si="7"/>
        <v>35842</v>
      </c>
    </row>
    <row r="17" spans="2:26" ht="27.75" customHeight="1" x14ac:dyDescent="0.2">
      <c r="B17" s="70" t="s">
        <v>4</v>
      </c>
      <c r="C17" s="227">
        <f>SUM(C8:C16)</f>
        <v>1203</v>
      </c>
      <c r="D17" s="227">
        <f>SUM(D8:D16)</f>
        <v>393</v>
      </c>
      <c r="E17" s="227">
        <f t="shared" si="0"/>
        <v>1596</v>
      </c>
      <c r="F17" s="227">
        <f>SUM(F8:F16)</f>
        <v>56521</v>
      </c>
      <c r="G17" s="227">
        <f>SUM(G8:G16)</f>
        <v>17293</v>
      </c>
      <c r="H17" s="227">
        <f t="shared" si="1"/>
        <v>73814</v>
      </c>
      <c r="I17" s="227">
        <f>SUM(I8:I16)</f>
        <v>1582</v>
      </c>
      <c r="J17" s="227">
        <f>SUM(J8:J16)</f>
        <v>446</v>
      </c>
      <c r="K17" s="227">
        <f t="shared" si="2"/>
        <v>2028</v>
      </c>
      <c r="L17" s="227">
        <f>SUM(L8:L16)</f>
        <v>62534</v>
      </c>
      <c r="M17" s="227">
        <f>SUM(M8:M16)</f>
        <v>28946</v>
      </c>
      <c r="N17" s="227">
        <f t="shared" si="3"/>
        <v>91480</v>
      </c>
      <c r="O17" s="227">
        <f>SUM(O8:O16)</f>
        <v>1693</v>
      </c>
      <c r="P17" s="227">
        <f>SUM(P8:P16)</f>
        <v>500</v>
      </c>
      <c r="Q17" s="227">
        <f t="shared" si="4"/>
        <v>2193</v>
      </c>
      <c r="R17" s="227">
        <f>SUM(R8:R16)</f>
        <v>68418</v>
      </c>
      <c r="S17" s="227">
        <f>SUM(S8:S16)</f>
        <v>28909</v>
      </c>
      <c r="T17" s="227">
        <f t="shared" si="5"/>
        <v>97327</v>
      </c>
      <c r="U17" s="227">
        <f>SUM(U8:U16)</f>
        <v>1456</v>
      </c>
      <c r="V17" s="227">
        <f>SUM(V8:V16)</f>
        <v>422</v>
      </c>
      <c r="W17" s="227">
        <f t="shared" si="6"/>
        <v>1878</v>
      </c>
      <c r="X17" s="227">
        <f>SUM(X8:X16)</f>
        <v>71922.5</v>
      </c>
      <c r="Y17" s="227">
        <f>SUM(Y8:Y16)</f>
        <v>27757</v>
      </c>
      <c r="Z17" s="227">
        <f t="shared" si="7"/>
        <v>99679.5</v>
      </c>
    </row>
    <row r="19" spans="2:26" ht="49.5" customHeight="1" x14ac:dyDescent="0.2">
      <c r="B19" s="148" t="s">
        <v>221</v>
      </c>
      <c r="C19" s="297">
        <v>370612.12</v>
      </c>
      <c r="D19" s="298"/>
    </row>
    <row r="20" spans="2:26" ht="49.5" customHeight="1" x14ac:dyDescent="0.2">
      <c r="B20" s="148" t="s">
        <v>222</v>
      </c>
      <c r="C20" s="297">
        <v>696009557</v>
      </c>
      <c r="D20" s="298"/>
    </row>
    <row r="22" spans="2:26" ht="24" customHeight="1" x14ac:dyDescent="0.25">
      <c r="B22" s="87" t="s">
        <v>1</v>
      </c>
      <c r="C22" s="262" t="s">
        <v>223</v>
      </c>
      <c r="D22" s="263"/>
      <c r="E22" s="262" t="s">
        <v>224</v>
      </c>
      <c r="F22" s="263"/>
      <c r="G22" s="262" t="s">
        <v>225</v>
      </c>
      <c r="H22" s="263"/>
    </row>
    <row r="23" spans="2:26" ht="24" customHeight="1" x14ac:dyDescent="0.2">
      <c r="B23" s="156" t="s">
        <v>5</v>
      </c>
      <c r="C23" s="293">
        <v>1363</v>
      </c>
      <c r="D23" s="294"/>
      <c r="E23" s="293">
        <v>82151</v>
      </c>
      <c r="F23" s="294"/>
      <c r="G23" s="295">
        <f>E23/C23</f>
        <v>60.272193690388846</v>
      </c>
      <c r="H23" s="296"/>
    </row>
    <row r="24" spans="2:26" ht="24" customHeight="1" x14ac:dyDescent="0.2">
      <c r="B24" s="156" t="s">
        <v>6</v>
      </c>
      <c r="C24" s="293">
        <v>118</v>
      </c>
      <c r="D24" s="294"/>
      <c r="E24" s="293">
        <v>3198.5</v>
      </c>
      <c r="F24" s="294"/>
      <c r="G24" s="295">
        <f t="shared" ref="G24:G30" si="8">E24/C24</f>
        <v>27.10593220338983</v>
      </c>
      <c r="H24" s="296"/>
    </row>
    <row r="25" spans="2:26" ht="24" customHeight="1" x14ac:dyDescent="0.2">
      <c r="B25" s="157" t="s">
        <v>166</v>
      </c>
      <c r="C25" s="293">
        <v>12</v>
      </c>
      <c r="D25" s="294"/>
      <c r="E25" s="293">
        <v>268</v>
      </c>
      <c r="F25" s="294"/>
      <c r="G25" s="295">
        <f t="shared" si="8"/>
        <v>22.333333333333332</v>
      </c>
      <c r="H25" s="296"/>
    </row>
    <row r="26" spans="2:26" ht="24" customHeight="1" x14ac:dyDescent="0.2">
      <c r="B26" s="156" t="s">
        <v>172</v>
      </c>
      <c r="C26" s="293">
        <v>0</v>
      </c>
      <c r="D26" s="294"/>
      <c r="E26" s="293">
        <v>0</v>
      </c>
      <c r="F26" s="294"/>
      <c r="G26" s="295">
        <v>0</v>
      </c>
      <c r="H26" s="296"/>
    </row>
    <row r="27" spans="2:26" ht="24" customHeight="1" x14ac:dyDescent="0.2">
      <c r="B27" s="156" t="s">
        <v>8</v>
      </c>
      <c r="C27" s="293">
        <v>150</v>
      </c>
      <c r="D27" s="294"/>
      <c r="E27" s="293">
        <v>4662</v>
      </c>
      <c r="F27" s="294"/>
      <c r="G27" s="295">
        <f t="shared" si="8"/>
        <v>31.08</v>
      </c>
      <c r="H27" s="296"/>
    </row>
    <row r="28" spans="2:26" ht="24" customHeight="1" x14ac:dyDescent="0.2">
      <c r="B28" s="156" t="s">
        <v>10</v>
      </c>
      <c r="C28" s="293">
        <v>165</v>
      </c>
      <c r="D28" s="294"/>
      <c r="E28" s="293">
        <v>7006.5</v>
      </c>
      <c r="F28" s="294"/>
      <c r="G28" s="295">
        <f t="shared" si="8"/>
        <v>42.463636363636361</v>
      </c>
      <c r="H28" s="296"/>
    </row>
    <row r="29" spans="2:26" ht="24" customHeight="1" x14ac:dyDescent="0.2">
      <c r="B29" s="156" t="s">
        <v>41</v>
      </c>
      <c r="C29" s="293">
        <v>68</v>
      </c>
      <c r="D29" s="294"/>
      <c r="E29" s="293">
        <v>2376.5</v>
      </c>
      <c r="F29" s="294"/>
      <c r="G29" s="295">
        <f t="shared" si="8"/>
        <v>34.948529411764703</v>
      </c>
      <c r="H29" s="296"/>
    </row>
    <row r="30" spans="2:26" ht="24" customHeight="1" x14ac:dyDescent="0.2">
      <c r="B30" s="156" t="s">
        <v>206</v>
      </c>
      <c r="C30" s="293">
        <v>2</v>
      </c>
      <c r="D30" s="294"/>
      <c r="E30" s="293">
        <v>17</v>
      </c>
      <c r="F30" s="294"/>
      <c r="G30" s="295">
        <f t="shared" si="8"/>
        <v>8.5</v>
      </c>
      <c r="H30" s="296"/>
    </row>
    <row r="31" spans="2:26" ht="24" customHeight="1" x14ac:dyDescent="0.2">
      <c r="B31" s="156" t="s">
        <v>207</v>
      </c>
      <c r="C31" s="293">
        <f>SUM(C22:D30)</f>
        <v>1878</v>
      </c>
      <c r="D31" s="294"/>
      <c r="E31" s="293">
        <f>SUM(E22:F30)</f>
        <v>99679.5</v>
      </c>
      <c r="F31" s="294"/>
      <c r="G31" s="295">
        <f>SUM(G22:H30)</f>
        <v>226.70362500251306</v>
      </c>
      <c r="H31" s="296"/>
    </row>
  </sheetData>
  <mergeCells count="45">
    <mergeCell ref="E29:F29"/>
    <mergeCell ref="G29:H29"/>
    <mergeCell ref="C30:D30"/>
    <mergeCell ref="E30:F30"/>
    <mergeCell ref="G30:H30"/>
    <mergeCell ref="C19:D19"/>
    <mergeCell ref="C20:D20"/>
    <mergeCell ref="E28:F28"/>
    <mergeCell ref="G28:H28"/>
    <mergeCell ref="C28:D28"/>
    <mergeCell ref="C22:D22"/>
    <mergeCell ref="E22:F22"/>
    <mergeCell ref="G22:H22"/>
    <mergeCell ref="E23:F23"/>
    <mergeCell ref="G23:H23"/>
    <mergeCell ref="C23:D23"/>
    <mergeCell ref="C31:D31"/>
    <mergeCell ref="G27:H27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E31:F31"/>
    <mergeCell ref="G31:H31"/>
    <mergeCell ref="C29:D29"/>
    <mergeCell ref="B5:B7"/>
    <mergeCell ref="L6:N6"/>
    <mergeCell ref="O6:Q6"/>
    <mergeCell ref="R6:T6"/>
    <mergeCell ref="U6:W6"/>
    <mergeCell ref="C5:H5"/>
    <mergeCell ref="I5:N5"/>
    <mergeCell ref="O5:T5"/>
    <mergeCell ref="U5:Z5"/>
    <mergeCell ref="C6:E6"/>
    <mergeCell ref="F6:H6"/>
    <mergeCell ref="I6:K6"/>
    <mergeCell ref="X6:Z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V32"/>
  <sheetViews>
    <sheetView showGridLines="0" topLeftCell="K13" workbookViewId="0">
      <selection activeCell="K20" sqref="K20:V21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0.7109375" style="10" customWidth="1"/>
    <col min="3" max="22" width="14" style="10" customWidth="1"/>
    <col min="23" max="16384" width="12.5703125" style="10"/>
  </cols>
  <sheetData>
    <row r="1" spans="1:22" ht="12.75" x14ac:dyDescent="0.2">
      <c r="A1" s="49"/>
      <c r="B1" s="50"/>
    </row>
    <row r="2" spans="1:22" ht="12.75" x14ac:dyDescent="0.2">
      <c r="A2" s="9"/>
    </row>
    <row r="3" spans="1:22" x14ac:dyDescent="0.25">
      <c r="A3" s="9"/>
      <c r="B3" s="91" t="s">
        <v>218</v>
      </c>
    </row>
    <row r="4" spans="1:22" ht="12.75" x14ac:dyDescent="0.2">
      <c r="A4" s="9"/>
      <c r="B4" s="9"/>
    </row>
    <row r="5" spans="1:22" ht="24.75" customHeight="1" x14ac:dyDescent="0.25">
      <c r="B5" s="262" t="s">
        <v>455</v>
      </c>
      <c r="C5" s="274" t="s">
        <v>107</v>
      </c>
      <c r="D5" s="263"/>
      <c r="E5" s="263"/>
      <c r="F5" s="263"/>
      <c r="G5" s="274" t="s">
        <v>80</v>
      </c>
      <c r="H5" s="263"/>
      <c r="I5" s="263"/>
      <c r="J5" s="263"/>
      <c r="K5" s="274" t="s">
        <v>81</v>
      </c>
      <c r="L5" s="263"/>
      <c r="M5" s="263"/>
      <c r="N5" s="263"/>
      <c r="O5" s="274" t="s">
        <v>82</v>
      </c>
      <c r="P5" s="263"/>
      <c r="Q5" s="263"/>
      <c r="R5" s="263"/>
      <c r="S5" s="274" t="s">
        <v>83</v>
      </c>
      <c r="T5" s="263"/>
      <c r="U5" s="263"/>
      <c r="V5" s="263"/>
    </row>
    <row r="6" spans="1:22" ht="57" customHeight="1" x14ac:dyDescent="0.25">
      <c r="B6" s="262"/>
      <c r="C6" s="292" t="s">
        <v>226</v>
      </c>
      <c r="D6" s="284"/>
      <c r="E6" s="292" t="s">
        <v>227</v>
      </c>
      <c r="F6" s="284"/>
      <c r="G6" s="292" t="s">
        <v>226</v>
      </c>
      <c r="H6" s="284"/>
      <c r="I6" s="292" t="s">
        <v>227</v>
      </c>
      <c r="J6" s="284"/>
      <c r="K6" s="292" t="s">
        <v>226</v>
      </c>
      <c r="L6" s="284"/>
      <c r="M6" s="292" t="s">
        <v>227</v>
      </c>
      <c r="N6" s="284"/>
      <c r="O6" s="292" t="s">
        <v>226</v>
      </c>
      <c r="P6" s="284"/>
      <c r="Q6" s="292" t="s">
        <v>227</v>
      </c>
      <c r="R6" s="284"/>
      <c r="S6" s="292" t="s">
        <v>226</v>
      </c>
      <c r="T6" s="284"/>
      <c r="U6" s="292" t="s">
        <v>227</v>
      </c>
      <c r="V6" s="284"/>
    </row>
    <row r="7" spans="1:22" ht="60" x14ac:dyDescent="0.2">
      <c r="B7" s="262"/>
      <c r="C7" s="127" t="s">
        <v>228</v>
      </c>
      <c r="D7" s="127" t="s">
        <v>229</v>
      </c>
      <c r="E7" s="127" t="s">
        <v>228</v>
      </c>
      <c r="F7" s="127" t="s">
        <v>229</v>
      </c>
      <c r="G7" s="127" t="s">
        <v>228</v>
      </c>
      <c r="H7" s="127" t="s">
        <v>229</v>
      </c>
      <c r="I7" s="127" t="s">
        <v>228</v>
      </c>
      <c r="J7" s="127" t="s">
        <v>229</v>
      </c>
      <c r="K7" s="127" t="s">
        <v>228</v>
      </c>
      <c r="L7" s="127" t="s">
        <v>229</v>
      </c>
      <c r="M7" s="127" t="s">
        <v>228</v>
      </c>
      <c r="N7" s="127" t="s">
        <v>229</v>
      </c>
      <c r="O7" s="127" t="s">
        <v>228</v>
      </c>
      <c r="P7" s="127" t="s">
        <v>229</v>
      </c>
      <c r="Q7" s="127" t="s">
        <v>228</v>
      </c>
      <c r="R7" s="127" t="s">
        <v>229</v>
      </c>
      <c r="S7" s="127" t="s">
        <v>228</v>
      </c>
      <c r="T7" s="127" t="s">
        <v>229</v>
      </c>
      <c r="U7" s="127" t="s">
        <v>228</v>
      </c>
      <c r="V7" s="127" t="s">
        <v>229</v>
      </c>
    </row>
    <row r="8" spans="1:22" ht="27.75" customHeight="1" x14ac:dyDescent="0.2">
      <c r="B8" s="150" t="s">
        <v>230</v>
      </c>
      <c r="C8" s="193">
        <v>566</v>
      </c>
      <c r="D8" s="84">
        <f t="shared" ref="D8:D16" si="0">C8/$C$17</f>
        <v>3.1256903026286725E-2</v>
      </c>
      <c r="E8" s="193">
        <v>116</v>
      </c>
      <c r="F8" s="84">
        <f t="shared" ref="F8:F16" si="1">E8/$E$17</f>
        <v>2.1225983531564501E-2</v>
      </c>
      <c r="G8" s="193">
        <v>51</v>
      </c>
      <c r="H8" s="84">
        <f t="shared" ref="H8:H16" si="2">G8/$G$17</f>
        <v>6.629403353698167E-3</v>
      </c>
      <c r="I8" s="193">
        <v>0</v>
      </c>
      <c r="J8" s="84">
        <f t="shared" ref="J8:J16" si="3">I8/$I$17</f>
        <v>0</v>
      </c>
      <c r="K8" s="193">
        <v>187</v>
      </c>
      <c r="L8" s="84">
        <f t="shared" ref="L8:L16" si="4">K8/$K$17</f>
        <v>2.3833800662758094E-2</v>
      </c>
      <c r="M8" s="193">
        <v>1</v>
      </c>
      <c r="N8" s="84">
        <f t="shared" ref="N8:N16" si="5">M8/$M$17</f>
        <v>5.9523809523809529E-4</v>
      </c>
      <c r="O8" s="193">
        <v>36</v>
      </c>
      <c r="P8" s="84">
        <f t="shared" ref="P8:P16" si="6">O8/$O$17</f>
        <v>2.4693051649633032E-3</v>
      </c>
      <c r="Q8" s="193">
        <v>2</v>
      </c>
      <c r="R8" s="84">
        <f t="shared" ref="R8:R16" si="7">Q8/$Q$17</f>
        <v>6.4724919093851134E-4</v>
      </c>
      <c r="S8" s="193">
        <v>80</v>
      </c>
      <c r="T8" s="84">
        <f t="shared" ref="T8:T16" si="8">S8/$S$17</f>
        <v>8.7383943200436912E-3</v>
      </c>
      <c r="U8" s="193">
        <v>4</v>
      </c>
      <c r="V8" s="84">
        <f t="shared" ref="V8:V16" si="9">U8/$U$17</f>
        <v>3.1821797931583136E-3</v>
      </c>
    </row>
    <row r="9" spans="1:22" ht="27.75" customHeight="1" x14ac:dyDescent="0.2">
      <c r="B9" s="150" t="s">
        <v>231</v>
      </c>
      <c r="C9" s="193">
        <v>2060</v>
      </c>
      <c r="D9" s="84">
        <f t="shared" si="0"/>
        <v>0.11376187320521317</v>
      </c>
      <c r="E9" s="193">
        <v>487</v>
      </c>
      <c r="F9" s="84">
        <f t="shared" si="1"/>
        <v>8.9112534309240626E-2</v>
      </c>
      <c r="G9" s="193">
        <v>546</v>
      </c>
      <c r="H9" s="84">
        <f t="shared" si="2"/>
        <v>7.0973612374886266E-2</v>
      </c>
      <c r="I9" s="193">
        <v>152</v>
      </c>
      <c r="J9" s="84">
        <f t="shared" si="3"/>
        <v>0.15369059656218403</v>
      </c>
      <c r="K9" s="193">
        <v>417</v>
      </c>
      <c r="L9" s="84">
        <f t="shared" si="4"/>
        <v>5.3148100943155752E-2</v>
      </c>
      <c r="M9" s="193">
        <v>86</v>
      </c>
      <c r="N9" s="84">
        <f t="shared" si="5"/>
        <v>5.1190476190476189E-2</v>
      </c>
      <c r="O9" s="193">
        <v>1492</v>
      </c>
      <c r="P9" s="84">
        <f t="shared" si="6"/>
        <v>0.10233898072570136</v>
      </c>
      <c r="Q9" s="193">
        <v>280</v>
      </c>
      <c r="R9" s="84">
        <f t="shared" si="7"/>
        <v>9.0614886731391592E-2</v>
      </c>
      <c r="S9" s="193">
        <v>500</v>
      </c>
      <c r="T9" s="84">
        <f t="shared" si="8"/>
        <v>5.4614964500273075E-2</v>
      </c>
      <c r="U9" s="193">
        <v>51</v>
      </c>
      <c r="V9" s="84">
        <f t="shared" si="9"/>
        <v>4.0572792362768499E-2</v>
      </c>
    </row>
    <row r="10" spans="1:22" ht="27.75" customHeight="1" x14ac:dyDescent="0.2">
      <c r="B10" s="150" t="s">
        <v>232</v>
      </c>
      <c r="C10" s="193">
        <v>3247</v>
      </c>
      <c r="D10" s="84">
        <f t="shared" si="0"/>
        <v>0.17931301082394521</v>
      </c>
      <c r="E10" s="193">
        <v>1154</v>
      </c>
      <c r="F10" s="84">
        <f t="shared" si="1"/>
        <v>0.21116193961573651</v>
      </c>
      <c r="G10" s="193">
        <v>172</v>
      </c>
      <c r="H10" s="84">
        <f t="shared" si="2"/>
        <v>2.2357987781099702E-2</v>
      </c>
      <c r="I10" s="193">
        <v>26</v>
      </c>
      <c r="J10" s="84">
        <f t="shared" si="3"/>
        <v>2.6289180990899899E-2</v>
      </c>
      <c r="K10" s="193">
        <v>337</v>
      </c>
      <c r="L10" s="84">
        <f t="shared" si="4"/>
        <v>4.2951822584756563E-2</v>
      </c>
      <c r="M10" s="193">
        <v>207</v>
      </c>
      <c r="N10" s="84">
        <f t="shared" si="5"/>
        <v>0.12321428571428572</v>
      </c>
      <c r="O10" s="193">
        <v>898</v>
      </c>
      <c r="P10" s="84">
        <f t="shared" si="6"/>
        <v>6.1595445503806842E-2</v>
      </c>
      <c r="Q10" s="193">
        <v>158</v>
      </c>
      <c r="R10" s="84">
        <f t="shared" si="7"/>
        <v>5.1132686084142398E-2</v>
      </c>
      <c r="S10" s="193">
        <v>327</v>
      </c>
      <c r="T10" s="84">
        <f t="shared" si="8"/>
        <v>3.571818678317859E-2</v>
      </c>
      <c r="U10" s="193">
        <v>101</v>
      </c>
      <c r="V10" s="84">
        <f t="shared" si="9"/>
        <v>8.0350039777247417E-2</v>
      </c>
    </row>
    <row r="11" spans="1:22" ht="27.75" customHeight="1" x14ac:dyDescent="0.2">
      <c r="B11" s="150" t="s">
        <v>233</v>
      </c>
      <c r="C11" s="193">
        <v>38</v>
      </c>
      <c r="D11" s="84">
        <f t="shared" si="0"/>
        <v>2.0985199911641265E-3</v>
      </c>
      <c r="E11" s="193">
        <v>1</v>
      </c>
      <c r="F11" s="84">
        <f t="shared" si="1"/>
        <v>1.8298261665141812E-4</v>
      </c>
      <c r="G11" s="193">
        <v>19</v>
      </c>
      <c r="H11" s="84">
        <f t="shared" si="2"/>
        <v>2.4697777200051994E-3</v>
      </c>
      <c r="I11" s="193">
        <v>0</v>
      </c>
      <c r="J11" s="84">
        <f t="shared" si="3"/>
        <v>0</v>
      </c>
      <c r="K11" s="193">
        <v>34</v>
      </c>
      <c r="L11" s="84">
        <f t="shared" si="4"/>
        <v>4.3334183023196532E-3</v>
      </c>
      <c r="M11" s="193">
        <v>0</v>
      </c>
      <c r="N11" s="84">
        <f t="shared" si="5"/>
        <v>0</v>
      </c>
      <c r="O11" s="193">
        <v>62</v>
      </c>
      <c r="P11" s="84">
        <f t="shared" si="6"/>
        <v>4.2526922285479113E-3</v>
      </c>
      <c r="Q11" s="193">
        <v>0</v>
      </c>
      <c r="R11" s="84">
        <f t="shared" si="7"/>
        <v>0</v>
      </c>
      <c r="S11" s="193">
        <v>109</v>
      </c>
      <c r="T11" s="84">
        <f t="shared" si="8"/>
        <v>1.190606226105953E-2</v>
      </c>
      <c r="U11" s="193">
        <v>29</v>
      </c>
      <c r="V11" s="84">
        <f t="shared" si="9"/>
        <v>2.3070803500397773E-2</v>
      </c>
    </row>
    <row r="12" spans="1:22" ht="27.75" customHeight="1" x14ac:dyDescent="0.2">
      <c r="B12" s="150" t="s">
        <v>234</v>
      </c>
      <c r="C12" s="193">
        <v>7188</v>
      </c>
      <c r="D12" s="84">
        <f t="shared" si="0"/>
        <v>0.39695162359178265</v>
      </c>
      <c r="E12" s="193">
        <v>2188</v>
      </c>
      <c r="F12" s="84">
        <f t="shared" si="1"/>
        <v>0.40036596523330281</v>
      </c>
      <c r="G12" s="193">
        <v>2060</v>
      </c>
      <c r="H12" s="84">
        <f t="shared" si="2"/>
        <v>0.26777590016898478</v>
      </c>
      <c r="I12" s="193">
        <v>99</v>
      </c>
      <c r="J12" s="84">
        <f t="shared" si="3"/>
        <v>0.10010111223458039</v>
      </c>
      <c r="K12" s="193">
        <v>1305</v>
      </c>
      <c r="L12" s="84">
        <f t="shared" si="4"/>
        <v>0.1663267907213867</v>
      </c>
      <c r="M12" s="193">
        <v>230</v>
      </c>
      <c r="N12" s="84">
        <f t="shared" si="5"/>
        <v>0.13690476190476192</v>
      </c>
      <c r="O12" s="193">
        <v>6003</v>
      </c>
      <c r="P12" s="84">
        <f t="shared" si="6"/>
        <v>0.41175663625763081</v>
      </c>
      <c r="Q12" s="193">
        <v>1921</v>
      </c>
      <c r="R12" s="84">
        <f t="shared" si="7"/>
        <v>0.62168284789644013</v>
      </c>
      <c r="S12" s="193">
        <v>496</v>
      </c>
      <c r="T12" s="84">
        <f t="shared" si="8"/>
        <v>5.4178044784270893E-2</v>
      </c>
      <c r="U12" s="193">
        <v>13</v>
      </c>
      <c r="V12" s="84">
        <f t="shared" si="9"/>
        <v>1.0342084327764518E-2</v>
      </c>
    </row>
    <row r="13" spans="1:22" ht="45" x14ac:dyDescent="0.2">
      <c r="B13" s="150" t="s">
        <v>235</v>
      </c>
      <c r="C13" s="193">
        <v>717</v>
      </c>
      <c r="D13" s="84">
        <f t="shared" si="0"/>
        <v>3.9595758780649436E-2</v>
      </c>
      <c r="E13" s="193">
        <v>63</v>
      </c>
      <c r="F13" s="84">
        <f t="shared" si="1"/>
        <v>1.1527904849039341E-2</v>
      </c>
      <c r="G13" s="193">
        <v>4078</v>
      </c>
      <c r="H13" s="84">
        <f t="shared" si="2"/>
        <v>0.53009229169374761</v>
      </c>
      <c r="I13" s="193">
        <v>633</v>
      </c>
      <c r="J13" s="84">
        <f t="shared" si="3"/>
        <v>0.64004044489383216</v>
      </c>
      <c r="K13" s="193">
        <v>4649</v>
      </c>
      <c r="L13" s="84">
        <f t="shared" si="4"/>
        <v>0.59253122610247255</v>
      </c>
      <c r="M13" s="193">
        <v>1022</v>
      </c>
      <c r="N13" s="84">
        <f t="shared" si="5"/>
        <v>0.60833333333333328</v>
      </c>
      <c r="O13" s="193">
        <v>4423</v>
      </c>
      <c r="P13" s="84">
        <f t="shared" si="6"/>
        <v>0.30338157623979695</v>
      </c>
      <c r="Q13" s="193">
        <v>507</v>
      </c>
      <c r="R13" s="84">
        <f t="shared" si="7"/>
        <v>0.16407766990291262</v>
      </c>
      <c r="S13" s="193">
        <v>1416</v>
      </c>
      <c r="T13" s="84">
        <f t="shared" si="8"/>
        <v>0.15466957946477336</v>
      </c>
      <c r="U13" s="193">
        <v>124</v>
      </c>
      <c r="V13" s="84">
        <f t="shared" si="9"/>
        <v>9.8647573587907711E-2</v>
      </c>
    </row>
    <row r="14" spans="1:22" ht="27.75" customHeight="1" x14ac:dyDescent="0.2">
      <c r="B14" s="150" t="s">
        <v>236</v>
      </c>
      <c r="C14" s="193">
        <v>2707</v>
      </c>
      <c r="D14" s="84">
        <f t="shared" si="0"/>
        <v>0.14949193726529711</v>
      </c>
      <c r="E14" s="193">
        <v>1048</v>
      </c>
      <c r="F14" s="84">
        <f t="shared" si="1"/>
        <v>0.19176578225068619</v>
      </c>
      <c r="G14" s="193">
        <v>528</v>
      </c>
      <c r="H14" s="84">
        <f t="shared" si="2"/>
        <v>6.8633822955933968E-2</v>
      </c>
      <c r="I14" s="193">
        <v>50</v>
      </c>
      <c r="J14" s="84">
        <f t="shared" si="3"/>
        <v>5.0556117290192111E-2</v>
      </c>
      <c r="K14" s="193">
        <v>782</v>
      </c>
      <c r="L14" s="84">
        <f t="shared" si="4"/>
        <v>9.9668620953352022E-2</v>
      </c>
      <c r="M14" s="193">
        <v>127</v>
      </c>
      <c r="N14" s="84">
        <f t="shared" si="5"/>
        <v>7.559523809523809E-2</v>
      </c>
      <c r="O14" s="193">
        <v>506</v>
      </c>
      <c r="P14" s="84">
        <f t="shared" si="6"/>
        <v>3.4707455929761988E-2</v>
      </c>
      <c r="Q14" s="193">
        <v>8</v>
      </c>
      <c r="R14" s="84">
        <f t="shared" si="7"/>
        <v>2.5889967637540453E-3</v>
      </c>
      <c r="S14" s="193">
        <v>143</v>
      </c>
      <c r="T14" s="84">
        <f t="shared" si="8"/>
        <v>1.56198798470781E-2</v>
      </c>
      <c r="U14" s="193">
        <v>1</v>
      </c>
      <c r="V14" s="84">
        <f t="shared" si="9"/>
        <v>7.955449482895784E-4</v>
      </c>
    </row>
    <row r="15" spans="1:22" ht="27.75" customHeight="1" x14ac:dyDescent="0.2">
      <c r="B15" s="150" t="s">
        <v>237</v>
      </c>
      <c r="C15" s="193">
        <v>1445</v>
      </c>
      <c r="D15" s="84">
        <f t="shared" si="0"/>
        <v>7.9798983874530591E-2</v>
      </c>
      <c r="E15" s="193">
        <v>408</v>
      </c>
      <c r="F15" s="84">
        <f t="shared" si="1"/>
        <v>7.465690759377859E-2</v>
      </c>
      <c r="G15" s="193">
        <v>65</v>
      </c>
      <c r="H15" s="84">
        <f t="shared" si="2"/>
        <v>8.4492395684388402E-3</v>
      </c>
      <c r="I15" s="193">
        <v>3</v>
      </c>
      <c r="J15" s="84">
        <f t="shared" si="3"/>
        <v>3.0333670374115269E-3</v>
      </c>
      <c r="K15" s="193">
        <v>134</v>
      </c>
      <c r="L15" s="84">
        <f t="shared" si="4"/>
        <v>1.7078766250318633E-2</v>
      </c>
      <c r="M15" s="193">
        <v>7</v>
      </c>
      <c r="N15" s="84">
        <f t="shared" si="5"/>
        <v>4.1666666666666666E-3</v>
      </c>
      <c r="O15" s="193">
        <v>1159</v>
      </c>
      <c r="P15" s="84">
        <f t="shared" si="6"/>
        <v>7.9497907949790794E-2</v>
      </c>
      <c r="Q15" s="193">
        <v>214</v>
      </c>
      <c r="R15" s="84">
        <f t="shared" si="7"/>
        <v>6.9255663430420708E-2</v>
      </c>
      <c r="S15" s="193">
        <v>854</v>
      </c>
      <c r="T15" s="84">
        <f t="shared" si="8"/>
        <v>9.3282359366466408E-2</v>
      </c>
      <c r="U15" s="193">
        <v>170</v>
      </c>
      <c r="V15" s="84">
        <f t="shared" si="9"/>
        <v>0.13524264120922833</v>
      </c>
    </row>
    <row r="16" spans="1:22" ht="45" x14ac:dyDescent="0.2">
      <c r="B16" s="150" t="s">
        <v>238</v>
      </c>
      <c r="C16" s="193">
        <v>140</v>
      </c>
      <c r="D16" s="84">
        <f t="shared" si="0"/>
        <v>7.7313894411309919E-3</v>
      </c>
      <c r="E16" s="193">
        <v>0</v>
      </c>
      <c r="F16" s="84">
        <f t="shared" si="1"/>
        <v>0</v>
      </c>
      <c r="G16" s="193">
        <v>174</v>
      </c>
      <c r="H16" s="84">
        <f t="shared" si="2"/>
        <v>2.261796438320551E-2</v>
      </c>
      <c r="I16" s="193">
        <v>26</v>
      </c>
      <c r="J16" s="84">
        <f t="shared" si="3"/>
        <v>2.6289180990899899E-2</v>
      </c>
      <c r="K16" s="193">
        <v>1</v>
      </c>
      <c r="L16" s="84">
        <f t="shared" si="4"/>
        <v>1.2745347947998981E-4</v>
      </c>
      <c r="M16" s="193">
        <v>0</v>
      </c>
      <c r="N16" s="84">
        <f t="shared" si="5"/>
        <v>0</v>
      </c>
      <c r="O16" s="193">
        <v>0</v>
      </c>
      <c r="P16" s="84">
        <f t="shared" si="6"/>
        <v>0</v>
      </c>
      <c r="Q16" s="193">
        <v>0</v>
      </c>
      <c r="R16" s="84">
        <f t="shared" si="7"/>
        <v>0</v>
      </c>
      <c r="S16" s="193">
        <v>5230</v>
      </c>
      <c r="T16" s="84">
        <f t="shared" si="8"/>
        <v>0.57127252867285638</v>
      </c>
      <c r="U16" s="193">
        <v>764</v>
      </c>
      <c r="V16" s="84">
        <f t="shared" si="9"/>
        <v>0.60779634049323783</v>
      </c>
    </row>
    <row r="17" spans="2:22" ht="27.75" customHeight="1" x14ac:dyDescent="0.2">
      <c r="B17" s="174" t="s">
        <v>4</v>
      </c>
      <c r="C17" s="270">
        <f>SUM(C8:C16)</f>
        <v>18108</v>
      </c>
      <c r="D17" s="283"/>
      <c r="E17" s="270">
        <f>SUM(E8:E16)</f>
        <v>5465</v>
      </c>
      <c r="F17" s="283"/>
      <c r="G17" s="270">
        <f>SUM(G8:G16)</f>
        <v>7693</v>
      </c>
      <c r="H17" s="283"/>
      <c r="I17" s="270">
        <f>SUM(I8:I16)</f>
        <v>989</v>
      </c>
      <c r="J17" s="283"/>
      <c r="K17" s="270">
        <f>SUM(K8:K16)</f>
        <v>7846</v>
      </c>
      <c r="L17" s="283"/>
      <c r="M17" s="270">
        <f>SUM(M8:M16)</f>
        <v>1680</v>
      </c>
      <c r="N17" s="283"/>
      <c r="O17" s="270">
        <f>SUM(O8:O16)</f>
        <v>14579</v>
      </c>
      <c r="P17" s="283"/>
      <c r="Q17" s="270">
        <f>SUM(Q8:Q16)</f>
        <v>3090</v>
      </c>
      <c r="R17" s="283"/>
      <c r="S17" s="270">
        <f>SUM(S8:S16)</f>
        <v>9155</v>
      </c>
      <c r="T17" s="283"/>
      <c r="U17" s="270">
        <f>SUM(U8:U16)</f>
        <v>1257</v>
      </c>
      <c r="V17" s="283"/>
    </row>
    <row r="22" spans="2:22" ht="24" customHeight="1" x14ac:dyDescent="0.2">
      <c r="C22" s="301"/>
      <c r="D22" s="300"/>
      <c r="E22" s="301"/>
      <c r="F22" s="300"/>
      <c r="G22" s="301"/>
      <c r="H22" s="300"/>
    </row>
    <row r="23" spans="2:22" ht="24" customHeight="1" x14ac:dyDescent="0.2">
      <c r="B23" s="24"/>
      <c r="C23" s="299"/>
      <c r="D23" s="300"/>
      <c r="E23" s="299"/>
      <c r="F23" s="300"/>
      <c r="G23" s="299"/>
      <c r="H23" s="300"/>
    </row>
    <row r="24" spans="2:22" ht="24" customHeight="1" x14ac:dyDescent="0.2">
      <c r="B24" s="22"/>
      <c r="C24" s="299"/>
      <c r="D24" s="300"/>
      <c r="E24" s="299"/>
      <c r="F24" s="300"/>
      <c r="G24" s="299"/>
      <c r="H24" s="300"/>
    </row>
    <row r="25" spans="2:22" ht="24" customHeight="1" x14ac:dyDescent="0.2">
      <c r="B25" s="23"/>
      <c r="C25" s="299"/>
      <c r="D25" s="300"/>
      <c r="E25" s="299"/>
      <c r="F25" s="300"/>
      <c r="G25" s="299"/>
      <c r="H25" s="300"/>
    </row>
    <row r="26" spans="2:22" ht="24" customHeight="1" x14ac:dyDescent="0.2">
      <c r="B26" s="22"/>
      <c r="C26" s="299"/>
      <c r="D26" s="300"/>
      <c r="E26" s="299"/>
      <c r="F26" s="300"/>
      <c r="G26" s="299"/>
      <c r="H26" s="300"/>
    </row>
    <row r="27" spans="2:22" ht="24" customHeight="1" x14ac:dyDescent="0.2">
      <c r="B27" s="22"/>
      <c r="C27" s="299"/>
      <c r="D27" s="300"/>
      <c r="E27" s="299"/>
      <c r="F27" s="300"/>
      <c r="G27" s="299"/>
      <c r="H27" s="300"/>
    </row>
    <row r="28" spans="2:22" ht="24" customHeight="1" x14ac:dyDescent="0.2">
      <c r="B28" s="22"/>
      <c r="C28" s="299"/>
      <c r="D28" s="300"/>
      <c r="E28" s="299"/>
      <c r="F28" s="300"/>
      <c r="G28" s="299"/>
      <c r="H28" s="300"/>
    </row>
    <row r="29" spans="2:22" ht="24" customHeight="1" x14ac:dyDescent="0.2">
      <c r="B29" s="22"/>
      <c r="C29" s="299"/>
      <c r="D29" s="300"/>
      <c r="E29" s="299"/>
      <c r="F29" s="300"/>
      <c r="G29" s="299"/>
      <c r="H29" s="300"/>
    </row>
    <row r="30" spans="2:22" ht="24" customHeight="1" x14ac:dyDescent="0.2">
      <c r="B30" s="22"/>
      <c r="C30" s="299"/>
      <c r="D30" s="300"/>
      <c r="E30" s="299"/>
      <c r="F30" s="300"/>
      <c r="G30" s="299"/>
      <c r="H30" s="300"/>
    </row>
    <row r="31" spans="2:22" ht="24" customHeight="1" x14ac:dyDescent="0.2">
      <c r="B31" s="22"/>
      <c r="C31" s="299"/>
      <c r="D31" s="300"/>
      <c r="E31" s="299"/>
      <c r="F31" s="300"/>
      <c r="G31" s="299"/>
      <c r="H31" s="300"/>
    </row>
    <row r="32" spans="2:22" ht="21" customHeight="1" x14ac:dyDescent="0.2">
      <c r="C32" s="299"/>
      <c r="D32" s="300"/>
      <c r="E32" s="299"/>
      <c r="F32" s="300"/>
      <c r="G32" s="299"/>
      <c r="H32" s="300"/>
    </row>
  </sheetData>
  <mergeCells count="59">
    <mergeCell ref="C24:D24"/>
    <mergeCell ref="I17:J17"/>
    <mergeCell ref="C25:D25"/>
    <mergeCell ref="E25:F25"/>
    <mergeCell ref="G25:H25"/>
    <mergeCell ref="C17:D17"/>
    <mergeCell ref="E17:F17"/>
    <mergeCell ref="G17:H17"/>
    <mergeCell ref="E24:F24"/>
    <mergeCell ref="G24:H24"/>
    <mergeCell ref="C22:D22"/>
    <mergeCell ref="E22:F22"/>
    <mergeCell ref="U17:V17"/>
    <mergeCell ref="G22:H22"/>
    <mergeCell ref="C23:D23"/>
    <mergeCell ref="E23:F23"/>
    <mergeCell ref="G23:H23"/>
    <mergeCell ref="K17:L17"/>
    <mergeCell ref="M17:N17"/>
    <mergeCell ref="O17:P17"/>
    <mergeCell ref="Q17:R17"/>
    <mergeCell ref="S17:T17"/>
    <mergeCell ref="U6:V6"/>
    <mergeCell ref="C5:F5"/>
    <mergeCell ref="G5:J5"/>
    <mergeCell ref="K5:N5"/>
    <mergeCell ref="O5:R5"/>
    <mergeCell ref="S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26:D26"/>
    <mergeCell ref="E26:F26"/>
    <mergeCell ref="G26:H26"/>
    <mergeCell ref="C27:D27"/>
    <mergeCell ref="E27:F27"/>
    <mergeCell ref="G27:H27"/>
    <mergeCell ref="B5:B7"/>
    <mergeCell ref="E31:F31"/>
    <mergeCell ref="G31:H31"/>
    <mergeCell ref="C32:D32"/>
    <mergeCell ref="E32:F32"/>
    <mergeCell ref="G32:H32"/>
    <mergeCell ref="C31:D31"/>
    <mergeCell ref="C30:D30"/>
    <mergeCell ref="E30:F30"/>
    <mergeCell ref="G30:H30"/>
    <mergeCell ref="E28:F28"/>
    <mergeCell ref="G28:H28"/>
    <mergeCell ref="C29:D29"/>
    <mergeCell ref="E29:F29"/>
    <mergeCell ref="G29:H29"/>
    <mergeCell ref="C28:D2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4"/>
  <sheetViews>
    <sheetView showGridLines="0" topLeftCell="A7" workbookViewId="0">
      <selection activeCell="D10" sqref="D10"/>
    </sheetView>
  </sheetViews>
  <sheetFormatPr baseColWidth="10" defaultColWidth="8.7109375" defaultRowHeight="12.75" x14ac:dyDescent="0.2"/>
  <cols>
    <col min="1" max="1" width="12" bestFit="1" customWidth="1"/>
    <col min="2" max="2" width="32.28515625" customWidth="1"/>
    <col min="3" max="3" width="16.140625" customWidth="1"/>
    <col min="4" max="4" width="10.42578125" customWidth="1"/>
  </cols>
  <sheetData>
    <row r="1" spans="1:4" x14ac:dyDescent="0.2">
      <c r="A1" s="50"/>
      <c r="B1" s="50"/>
    </row>
    <row r="3" spans="1:4" ht="15.75" x14ac:dyDescent="0.25">
      <c r="B3" s="302">
        <v>2024</v>
      </c>
      <c r="C3" s="303"/>
    </row>
    <row r="4" spans="1:4" ht="60" x14ac:dyDescent="0.2">
      <c r="B4" s="238" t="s">
        <v>239</v>
      </c>
      <c r="C4" s="241">
        <v>1902</v>
      </c>
      <c r="D4" s="242" t="s">
        <v>472</v>
      </c>
    </row>
    <row r="5" spans="1:4" ht="15" x14ac:dyDescent="0.2">
      <c r="B5" s="304" t="s">
        <v>26</v>
      </c>
      <c r="C5" s="305"/>
      <c r="D5" s="240"/>
    </row>
    <row r="6" spans="1:4" ht="15" x14ac:dyDescent="0.2">
      <c r="B6" s="238" t="s">
        <v>3</v>
      </c>
      <c r="C6" s="239">
        <v>1502</v>
      </c>
      <c r="D6" s="240"/>
    </row>
    <row r="7" spans="1:4" ht="15" x14ac:dyDescent="0.2">
      <c r="B7" s="238" t="s">
        <v>2</v>
      </c>
      <c r="C7" s="239">
        <v>400</v>
      </c>
      <c r="D7" s="240"/>
    </row>
    <row r="8" spans="1:4" ht="15" x14ac:dyDescent="0.2">
      <c r="B8" s="238" t="s">
        <v>31</v>
      </c>
      <c r="C8" s="239">
        <v>0</v>
      </c>
      <c r="D8" s="240"/>
    </row>
    <row r="9" spans="1:4" ht="15" x14ac:dyDescent="0.2">
      <c r="B9" s="238" t="s">
        <v>85</v>
      </c>
      <c r="C9" s="239">
        <v>57</v>
      </c>
      <c r="D9" s="240"/>
    </row>
    <row r="10" spans="1:4" ht="15" x14ac:dyDescent="0.2">
      <c r="B10" s="238" t="s">
        <v>86</v>
      </c>
      <c r="C10" s="239">
        <v>87</v>
      </c>
      <c r="D10" s="240"/>
    </row>
    <row r="11" spans="1:4" ht="15" x14ac:dyDescent="0.2">
      <c r="B11" s="238" t="s">
        <v>87</v>
      </c>
      <c r="C11" s="239">
        <v>377</v>
      </c>
      <c r="D11" s="240"/>
    </row>
    <row r="12" spans="1:4" ht="15" x14ac:dyDescent="0.2">
      <c r="B12" s="238" t="s">
        <v>35</v>
      </c>
      <c r="C12" s="239">
        <v>237</v>
      </c>
      <c r="D12" s="240"/>
    </row>
    <row r="13" spans="1:4" ht="15" x14ac:dyDescent="0.2">
      <c r="B13" s="238" t="s">
        <v>36</v>
      </c>
      <c r="C13" s="239">
        <v>594</v>
      </c>
      <c r="D13" s="240"/>
    </row>
    <row r="14" spans="1:4" ht="15" x14ac:dyDescent="0.2">
      <c r="B14" s="238" t="s">
        <v>88</v>
      </c>
      <c r="C14" s="239">
        <v>41</v>
      </c>
      <c r="D14" s="240"/>
    </row>
    <row r="15" spans="1:4" ht="15" x14ac:dyDescent="0.2">
      <c r="B15" s="238" t="s">
        <v>39</v>
      </c>
      <c r="C15" s="239">
        <v>509</v>
      </c>
      <c r="D15" s="240"/>
    </row>
    <row r="16" spans="1:4" x14ac:dyDescent="0.2">
      <c r="B16" s="200"/>
      <c r="C16" s="201"/>
    </row>
    <row r="17" spans="2:3" ht="45" x14ac:dyDescent="0.25">
      <c r="B17" s="202" t="s">
        <v>240</v>
      </c>
      <c r="C17" s="178">
        <v>379</v>
      </c>
    </row>
    <row r="18" spans="2:3" ht="30" x14ac:dyDescent="0.25">
      <c r="B18" s="202" t="s">
        <v>241</v>
      </c>
      <c r="C18" s="178">
        <v>39</v>
      </c>
    </row>
    <row r="19" spans="2:3" ht="30" x14ac:dyDescent="0.25">
      <c r="B19" s="202" t="s">
        <v>242</v>
      </c>
      <c r="C19" s="178">
        <v>5</v>
      </c>
    </row>
    <row r="20" spans="2:3" x14ac:dyDescent="0.2">
      <c r="B20" s="203"/>
      <c r="C20" s="203"/>
    </row>
    <row r="21" spans="2:3" x14ac:dyDescent="0.2">
      <c r="B21" s="203"/>
      <c r="C21" s="203"/>
    </row>
    <row r="22" spans="2:3" x14ac:dyDescent="0.2">
      <c r="B22" s="203"/>
      <c r="C22" s="203"/>
    </row>
    <row r="23" spans="2:3" x14ac:dyDescent="0.2">
      <c r="B23" s="203"/>
      <c r="C23" s="203"/>
    </row>
    <row r="24" spans="2:3" x14ac:dyDescent="0.2">
      <c r="B24" s="203"/>
      <c r="C24" s="203"/>
    </row>
  </sheetData>
  <mergeCells count="2">
    <mergeCell ref="B3:C3"/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7"/>
  <sheetViews>
    <sheetView showGridLines="0" workbookViewId="0">
      <selection activeCell="D17" sqref="D17"/>
    </sheetView>
  </sheetViews>
  <sheetFormatPr baseColWidth="10" defaultColWidth="8.7109375" defaultRowHeight="12.75" x14ac:dyDescent="0.2"/>
  <cols>
    <col min="1" max="1" width="12" bestFit="1" customWidth="1"/>
    <col min="2" max="2" width="74.28515625" bestFit="1" customWidth="1"/>
    <col min="3" max="3" width="22" customWidth="1"/>
    <col min="4" max="4" width="23" customWidth="1"/>
  </cols>
  <sheetData>
    <row r="1" spans="1:25" x14ac:dyDescent="0.2">
      <c r="A1" s="50"/>
      <c r="B1" s="50"/>
    </row>
    <row r="3" spans="1:25" ht="15.75" x14ac:dyDescent="0.2">
      <c r="A3" s="3"/>
      <c r="B3" s="68" t="s">
        <v>243</v>
      </c>
      <c r="C3" s="68">
        <v>2023</v>
      </c>
      <c r="D3" s="68">
        <v>2024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x14ac:dyDescent="0.2">
      <c r="A4" s="3"/>
      <c r="B4" s="150" t="s">
        <v>244</v>
      </c>
      <c r="C4" s="111">
        <v>640855854000</v>
      </c>
      <c r="D4" s="111">
        <v>662701294000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x14ac:dyDescent="0.2">
      <c r="A5" s="3"/>
      <c r="B5" s="69" t="s">
        <v>245</v>
      </c>
      <c r="C5" s="111">
        <v>240565395000</v>
      </c>
      <c r="D5" s="111">
        <v>247626719000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69" t="s">
        <v>246</v>
      </c>
      <c r="C6" s="111">
        <v>76458923000</v>
      </c>
      <c r="D6" s="111">
        <v>83142518000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x14ac:dyDescent="0.2">
      <c r="A7" s="3"/>
      <c r="B7" s="69" t="s">
        <v>247</v>
      </c>
      <c r="C7" s="149">
        <f>(C4-(C5-C6))/C6</f>
        <v>6.2353661717154978</v>
      </c>
      <c r="D7" s="149">
        <f>(D4-(D5-D6))/D6</f>
        <v>5.9923262487672071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954"/>
  <sheetViews>
    <sheetView showGridLines="0" topLeftCell="A49" workbookViewId="0">
      <selection activeCell="O35" sqref="A35:O37"/>
    </sheetView>
  </sheetViews>
  <sheetFormatPr baseColWidth="10" defaultColWidth="12.5703125" defaultRowHeight="15.75" customHeight="1" x14ac:dyDescent="0.2"/>
  <cols>
    <col min="1" max="1" width="12" style="10" bestFit="1" customWidth="1"/>
    <col min="2" max="2" width="22.42578125" style="10" customWidth="1"/>
    <col min="3" max="4" width="14" style="10" customWidth="1"/>
    <col min="5" max="5" width="45.85546875" style="10" customWidth="1"/>
    <col min="6" max="12" width="14" style="10" customWidth="1"/>
    <col min="13" max="16" width="7.5703125" style="10" customWidth="1"/>
    <col min="17" max="17" width="20.42578125" style="10" customWidth="1"/>
    <col min="18" max="26" width="14" style="10" customWidth="1"/>
    <col min="27" max="27" width="16.5703125" style="10" customWidth="1"/>
    <col min="28" max="31" width="14" style="10" customWidth="1"/>
    <col min="32" max="16384" width="12.5703125" style="10"/>
  </cols>
  <sheetData>
    <row r="1" spans="1:31" ht="12.75" x14ac:dyDescent="0.2">
      <c r="A1" s="50"/>
      <c r="B1" s="48"/>
      <c r="M1" s="12"/>
      <c r="N1" s="12"/>
      <c r="O1" s="12"/>
      <c r="P1" s="12"/>
      <c r="AB1" s="12"/>
      <c r="AC1" s="12"/>
      <c r="AD1" s="12"/>
      <c r="AE1" s="12"/>
    </row>
    <row r="2" spans="1:31" ht="12.75" x14ac:dyDescent="0.2">
      <c r="A2" s="9"/>
      <c r="M2" s="12"/>
      <c r="N2" s="12"/>
      <c r="O2" s="12"/>
      <c r="P2" s="12"/>
      <c r="AB2" s="12"/>
      <c r="AC2" s="12"/>
      <c r="AD2" s="12"/>
      <c r="AE2" s="12"/>
    </row>
    <row r="3" spans="1:31" x14ac:dyDescent="0.25">
      <c r="A3" s="9"/>
      <c r="B3" s="91" t="s">
        <v>248</v>
      </c>
      <c r="M3" s="12"/>
      <c r="N3" s="12"/>
      <c r="O3" s="12"/>
      <c r="P3" s="12"/>
      <c r="AB3" s="12"/>
      <c r="AC3" s="12"/>
      <c r="AD3" s="12"/>
      <c r="AE3" s="12"/>
    </row>
    <row r="4" spans="1:31" ht="12.75" x14ac:dyDescent="0.2">
      <c r="A4" s="9"/>
      <c r="B4" s="9"/>
      <c r="M4" s="12"/>
      <c r="N4" s="12"/>
      <c r="O4" s="12"/>
      <c r="P4" s="12"/>
      <c r="AB4" s="12"/>
      <c r="AC4" s="12"/>
      <c r="AD4" s="12"/>
      <c r="AE4" s="12"/>
    </row>
    <row r="5" spans="1:31" ht="24.75" customHeight="1" x14ac:dyDescent="0.25">
      <c r="B5" s="275" t="s">
        <v>249</v>
      </c>
      <c r="C5" s="274" t="s">
        <v>107</v>
      </c>
      <c r="D5" s="263"/>
      <c r="E5" s="274" t="s">
        <v>80</v>
      </c>
      <c r="F5" s="263"/>
      <c r="G5" s="274" t="s">
        <v>81</v>
      </c>
      <c r="H5" s="263"/>
      <c r="I5" s="274" t="s">
        <v>82</v>
      </c>
      <c r="J5" s="263"/>
      <c r="K5" s="274" t="s">
        <v>83</v>
      </c>
      <c r="L5" s="263"/>
      <c r="M5" s="34"/>
      <c r="N5" s="34"/>
      <c r="O5" s="34"/>
      <c r="P5" s="34"/>
      <c r="Q5" s="275" t="s">
        <v>250</v>
      </c>
      <c r="R5" s="274" t="s">
        <v>107</v>
      </c>
      <c r="S5" s="263"/>
      <c r="T5" s="274" t="s">
        <v>80</v>
      </c>
      <c r="U5" s="263"/>
      <c r="V5" s="274" t="s">
        <v>81</v>
      </c>
      <c r="W5" s="263"/>
      <c r="X5" s="274" t="s">
        <v>82</v>
      </c>
      <c r="Y5" s="263"/>
      <c r="Z5" s="274" t="s">
        <v>83</v>
      </c>
      <c r="AA5" s="263"/>
      <c r="AB5" s="34"/>
      <c r="AC5" s="34"/>
      <c r="AD5" s="34"/>
      <c r="AE5" s="34"/>
    </row>
    <row r="6" spans="1:31" ht="24.75" customHeight="1" x14ac:dyDescent="0.2">
      <c r="B6" s="263"/>
      <c r="C6" s="114" t="s">
        <v>109</v>
      </c>
      <c r="D6" s="114" t="s">
        <v>110</v>
      </c>
      <c r="E6" s="114" t="s">
        <v>109</v>
      </c>
      <c r="F6" s="114" t="s">
        <v>110</v>
      </c>
      <c r="G6" s="114" t="s">
        <v>109</v>
      </c>
      <c r="H6" s="114" t="s">
        <v>110</v>
      </c>
      <c r="I6" s="114" t="s">
        <v>109</v>
      </c>
      <c r="J6" s="114" t="s">
        <v>110</v>
      </c>
      <c r="K6" s="114" t="s">
        <v>109</v>
      </c>
      <c r="L6" s="114" t="s">
        <v>110</v>
      </c>
      <c r="M6" s="21"/>
      <c r="N6" s="21"/>
      <c r="O6" s="21"/>
      <c r="P6" s="21"/>
      <c r="Q6" s="263"/>
      <c r="R6" s="114" t="s">
        <v>109</v>
      </c>
      <c r="S6" s="114" t="s">
        <v>110</v>
      </c>
      <c r="T6" s="114" t="s">
        <v>109</v>
      </c>
      <c r="U6" s="114" t="s">
        <v>110</v>
      </c>
      <c r="V6" s="114" t="s">
        <v>109</v>
      </c>
      <c r="W6" s="114" t="s">
        <v>110</v>
      </c>
      <c r="X6" s="114" t="s">
        <v>109</v>
      </c>
      <c r="Y6" s="114" t="s">
        <v>110</v>
      </c>
      <c r="Z6" s="114" t="s">
        <v>109</v>
      </c>
      <c r="AA6" s="114" t="s">
        <v>110</v>
      </c>
      <c r="AB6" s="21"/>
      <c r="AC6" s="21"/>
      <c r="AD6" s="21"/>
      <c r="AE6" s="21"/>
    </row>
    <row r="7" spans="1:31" ht="45" x14ac:dyDescent="0.2">
      <c r="B7" s="150" t="s">
        <v>251</v>
      </c>
      <c r="C7" s="111">
        <v>12</v>
      </c>
      <c r="D7" s="111">
        <v>1</v>
      </c>
      <c r="E7" s="111">
        <v>12</v>
      </c>
      <c r="F7" s="111">
        <v>3</v>
      </c>
      <c r="G7" s="111">
        <v>15</v>
      </c>
      <c r="H7" s="111">
        <v>5</v>
      </c>
      <c r="I7" s="111">
        <v>20</v>
      </c>
      <c r="J7" s="111">
        <v>3</v>
      </c>
      <c r="K7" s="111">
        <v>16</v>
      </c>
      <c r="L7" s="111">
        <v>0</v>
      </c>
      <c r="M7" s="17"/>
      <c r="N7" s="17"/>
      <c r="O7" s="17"/>
      <c r="P7" s="17"/>
      <c r="Q7" s="150" t="s">
        <v>251</v>
      </c>
      <c r="R7" s="111">
        <v>50</v>
      </c>
      <c r="S7" s="111">
        <v>0</v>
      </c>
      <c r="T7" s="111">
        <v>110</v>
      </c>
      <c r="U7" s="111">
        <v>0</v>
      </c>
      <c r="V7" s="111">
        <v>15</v>
      </c>
      <c r="W7" s="111">
        <v>5</v>
      </c>
      <c r="X7" s="111">
        <v>20</v>
      </c>
      <c r="Y7" s="111">
        <v>3</v>
      </c>
      <c r="Z7" s="308">
        <v>84</v>
      </c>
      <c r="AA7" s="308"/>
      <c r="AB7" s="17"/>
      <c r="AC7" s="17"/>
      <c r="AD7" s="17"/>
      <c r="AE7" s="17"/>
    </row>
    <row r="8" spans="1:31" ht="27.75" customHeight="1" x14ac:dyDescent="0.2">
      <c r="B8" s="150" t="s">
        <v>252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7"/>
      <c r="N8" s="17"/>
      <c r="O8" s="17"/>
      <c r="P8" s="17"/>
      <c r="Q8" s="150" t="s">
        <v>252</v>
      </c>
      <c r="R8" s="111">
        <v>1</v>
      </c>
      <c r="S8" s="111">
        <v>0</v>
      </c>
      <c r="T8" s="111">
        <v>0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308">
        <v>0</v>
      </c>
      <c r="AA8" s="308"/>
      <c r="AB8" s="17"/>
      <c r="AC8" s="17"/>
      <c r="AD8" s="17"/>
      <c r="AE8" s="17"/>
    </row>
    <row r="9" spans="1:31" ht="45" x14ac:dyDescent="0.2">
      <c r="B9" s="150" t="s">
        <v>253</v>
      </c>
      <c r="C9" s="111">
        <v>118</v>
      </c>
      <c r="D9" s="111">
        <v>4</v>
      </c>
      <c r="E9" s="111">
        <v>97</v>
      </c>
      <c r="F9" s="111">
        <v>33</v>
      </c>
      <c r="G9" s="111">
        <v>214</v>
      </c>
      <c r="H9" s="111">
        <v>88</v>
      </c>
      <c r="I9" s="111">
        <v>458</v>
      </c>
      <c r="J9" s="111">
        <v>53</v>
      </c>
      <c r="K9" s="111">
        <v>647</v>
      </c>
      <c r="L9" s="111">
        <v>0</v>
      </c>
      <c r="M9" s="17"/>
      <c r="N9" s="17"/>
      <c r="O9" s="17"/>
      <c r="P9" s="17"/>
      <c r="Q9" s="150" t="s">
        <v>253</v>
      </c>
      <c r="R9" s="111">
        <v>527</v>
      </c>
      <c r="S9" s="111">
        <v>0</v>
      </c>
      <c r="T9" s="111">
        <v>890</v>
      </c>
      <c r="U9" s="111">
        <v>0</v>
      </c>
      <c r="V9" s="111">
        <v>214</v>
      </c>
      <c r="W9" s="111">
        <v>88</v>
      </c>
      <c r="X9" s="111">
        <v>458</v>
      </c>
      <c r="Y9" s="111">
        <v>53</v>
      </c>
      <c r="Z9" s="308">
        <v>883</v>
      </c>
      <c r="AA9" s="308"/>
      <c r="AB9" s="17"/>
      <c r="AC9" s="17"/>
      <c r="AD9" s="17"/>
      <c r="AE9" s="17"/>
    </row>
    <row r="10" spans="1:31" ht="60" x14ac:dyDescent="0.2">
      <c r="B10" s="150" t="s">
        <v>254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151</v>
      </c>
      <c r="I10" s="111">
        <v>0</v>
      </c>
      <c r="J10" s="111">
        <v>0</v>
      </c>
      <c r="K10" s="111">
        <v>0</v>
      </c>
      <c r="L10" s="111">
        <v>20</v>
      </c>
      <c r="M10" s="17"/>
      <c r="N10" s="17"/>
      <c r="O10" s="17"/>
      <c r="P10" s="17"/>
      <c r="Q10" s="150" t="s">
        <v>254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151</v>
      </c>
      <c r="X10" s="111">
        <v>0</v>
      </c>
      <c r="Y10" s="111">
        <v>0</v>
      </c>
      <c r="Z10" s="308">
        <v>0</v>
      </c>
      <c r="AA10" s="308"/>
      <c r="AB10" s="17"/>
      <c r="AC10" s="17"/>
      <c r="AD10" s="17"/>
      <c r="AE10" s="17"/>
    </row>
    <row r="11" spans="1:31" ht="45" x14ac:dyDescent="0.2">
      <c r="B11" s="150" t="s">
        <v>255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7"/>
      <c r="N11" s="17"/>
      <c r="O11" s="17"/>
      <c r="P11" s="17"/>
      <c r="Q11" s="150" t="s">
        <v>255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308">
        <v>0</v>
      </c>
      <c r="AA11" s="308"/>
      <c r="AB11" s="17"/>
      <c r="AC11" s="17"/>
      <c r="AD11" s="17"/>
      <c r="AE11" s="17"/>
    </row>
    <row r="12" spans="1:31" ht="45" x14ac:dyDescent="0.2">
      <c r="B12" s="150" t="s">
        <v>256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7"/>
      <c r="N12" s="17"/>
      <c r="O12" s="17"/>
      <c r="P12" s="17"/>
      <c r="Q12" s="150" t="s">
        <v>256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308">
        <v>0</v>
      </c>
      <c r="AA12" s="308"/>
      <c r="AB12" s="17"/>
      <c r="AC12" s="17"/>
      <c r="AD12" s="17"/>
      <c r="AE12" s="17"/>
    </row>
    <row r="13" spans="1:31" ht="27.75" customHeight="1" x14ac:dyDescent="0.2">
      <c r="B13" s="150" t="s">
        <v>257</v>
      </c>
      <c r="C13" s="308">
        <v>1739</v>
      </c>
      <c r="D13" s="298"/>
      <c r="E13" s="308">
        <v>1731</v>
      </c>
      <c r="F13" s="298"/>
      <c r="G13" s="308">
        <v>1977</v>
      </c>
      <c r="H13" s="298"/>
      <c r="I13" s="308">
        <v>2097</v>
      </c>
      <c r="J13" s="298"/>
      <c r="K13" s="310">
        <v>2133</v>
      </c>
      <c r="L13" s="311"/>
      <c r="M13" s="17"/>
      <c r="N13" s="17"/>
      <c r="O13" s="17"/>
      <c r="P13" s="17"/>
      <c r="Q13" s="150" t="s">
        <v>257</v>
      </c>
      <c r="R13" s="308">
        <v>2568</v>
      </c>
      <c r="S13" s="298"/>
      <c r="T13" s="308">
        <v>4231</v>
      </c>
      <c r="U13" s="298"/>
      <c r="V13" s="308">
        <v>4441</v>
      </c>
      <c r="W13" s="298"/>
      <c r="X13" s="308">
        <v>4980</v>
      </c>
      <c r="Y13" s="298"/>
      <c r="Z13" s="309">
        <v>5080</v>
      </c>
      <c r="AA13" s="309"/>
      <c r="AB13" s="17"/>
      <c r="AC13" s="17"/>
      <c r="AD13" s="17"/>
      <c r="AE13" s="17"/>
    </row>
    <row r="14" spans="1:31" ht="30" x14ac:dyDescent="0.2">
      <c r="B14" s="150" t="s">
        <v>258</v>
      </c>
      <c r="C14" s="308">
        <v>3530026</v>
      </c>
      <c r="D14" s="298"/>
      <c r="E14" s="308">
        <v>3427455</v>
      </c>
      <c r="F14" s="298"/>
      <c r="G14" s="308">
        <v>4268871</v>
      </c>
      <c r="H14" s="298"/>
      <c r="I14" s="308">
        <v>4207632</v>
      </c>
      <c r="J14" s="298"/>
      <c r="K14" s="310">
        <v>4463917</v>
      </c>
      <c r="L14" s="311"/>
      <c r="M14" s="17"/>
      <c r="N14" s="17"/>
      <c r="O14" s="17"/>
      <c r="P14" s="17"/>
      <c r="Q14" s="150" t="s">
        <v>258</v>
      </c>
      <c r="R14" s="308">
        <v>4664988</v>
      </c>
      <c r="S14" s="298"/>
      <c r="T14" s="308">
        <v>8384631</v>
      </c>
      <c r="U14" s="298"/>
      <c r="V14" s="308">
        <v>9756380</v>
      </c>
      <c r="W14" s="298"/>
      <c r="X14" s="308">
        <v>9254300</v>
      </c>
      <c r="Y14" s="298"/>
      <c r="Z14" s="308">
        <v>10186097</v>
      </c>
      <c r="AA14" s="308"/>
      <c r="AB14" s="17"/>
      <c r="AC14" s="17"/>
      <c r="AD14" s="17"/>
      <c r="AE14" s="17"/>
    </row>
    <row r="15" spans="1:31" ht="12.75" x14ac:dyDescent="0.2">
      <c r="M15" s="12"/>
      <c r="N15" s="12"/>
      <c r="O15" s="12"/>
      <c r="P15" s="12"/>
      <c r="Q15" s="48"/>
      <c r="AB15" s="12"/>
      <c r="AC15" s="12"/>
      <c r="AD15" s="12"/>
      <c r="AE15" s="12"/>
    </row>
    <row r="16" spans="1:31" ht="12.75" x14ac:dyDescent="0.2">
      <c r="M16" s="12"/>
      <c r="N16" s="12"/>
      <c r="O16" s="12"/>
      <c r="P16" s="12"/>
      <c r="AB16" s="12"/>
      <c r="AC16" s="12"/>
      <c r="AD16" s="12"/>
      <c r="AE16" s="12"/>
    </row>
    <row r="17" spans="2:31" ht="12.75" x14ac:dyDescent="0.2">
      <c r="M17" s="12"/>
      <c r="N17" s="12"/>
      <c r="O17" s="12"/>
      <c r="P17" s="12"/>
      <c r="AB17" s="12"/>
      <c r="AC17" s="12"/>
      <c r="AD17" s="12"/>
      <c r="AE17" s="12"/>
    </row>
    <row r="18" spans="2:31" ht="12.75" x14ac:dyDescent="0.2">
      <c r="M18" s="12"/>
      <c r="N18" s="12"/>
      <c r="O18" s="12"/>
      <c r="P18" s="12"/>
      <c r="AB18" s="12"/>
      <c r="AC18" s="12"/>
      <c r="AD18" s="12"/>
      <c r="AE18" s="12"/>
    </row>
    <row r="19" spans="2:31" ht="24" customHeight="1" x14ac:dyDescent="0.2">
      <c r="C19" s="315"/>
      <c r="D19" s="316"/>
      <c r="E19" s="315"/>
      <c r="F19" s="316"/>
      <c r="G19" s="315"/>
      <c r="H19" s="300"/>
      <c r="M19" s="12"/>
      <c r="N19" s="12"/>
      <c r="O19" s="12"/>
      <c r="P19" s="12"/>
      <c r="AB19" s="12"/>
      <c r="AC19" s="12"/>
      <c r="AD19" s="12"/>
      <c r="AE19" s="12"/>
    </row>
    <row r="20" spans="2:31" ht="24" customHeight="1" x14ac:dyDescent="0.2">
      <c r="B20" s="275" t="s">
        <v>249</v>
      </c>
      <c r="C20" s="306" t="s">
        <v>107</v>
      </c>
      <c r="D20" s="306" t="s">
        <v>80</v>
      </c>
      <c r="E20" s="306" t="s">
        <v>81</v>
      </c>
      <c r="F20" s="306" t="s">
        <v>82</v>
      </c>
      <c r="G20" s="306" t="s">
        <v>83</v>
      </c>
      <c r="H20" s="37"/>
      <c r="I20" s="312"/>
      <c r="J20" s="313"/>
      <c r="K20" s="312"/>
      <c r="L20" s="313"/>
      <c r="M20" s="12"/>
      <c r="N20" s="12"/>
      <c r="O20" s="12"/>
      <c r="P20" s="12"/>
      <c r="Q20" s="275" t="s">
        <v>250</v>
      </c>
      <c r="R20" s="274" t="s">
        <v>107</v>
      </c>
      <c r="S20" s="274" t="s">
        <v>80</v>
      </c>
      <c r="T20" s="274" t="s">
        <v>81</v>
      </c>
      <c r="U20" s="274" t="s">
        <v>82</v>
      </c>
      <c r="V20" s="274" t="s">
        <v>83</v>
      </c>
      <c r="AB20" s="12"/>
      <c r="AC20" s="12"/>
      <c r="AD20" s="12"/>
      <c r="AE20" s="12"/>
    </row>
    <row r="21" spans="2:31" ht="24" customHeight="1" x14ac:dyDescent="0.2">
      <c r="B21" s="263"/>
      <c r="C21" s="307"/>
      <c r="D21" s="307"/>
      <c r="E21" s="307"/>
      <c r="F21" s="307"/>
      <c r="G21" s="307"/>
      <c r="H21" s="36"/>
      <c r="I21" s="317"/>
      <c r="J21" s="316"/>
      <c r="K21" s="317"/>
      <c r="L21" s="316"/>
      <c r="M21" s="12"/>
      <c r="N21" s="12"/>
      <c r="O21" s="12"/>
      <c r="P21" s="12"/>
      <c r="Q21" s="263"/>
      <c r="R21" s="274"/>
      <c r="S21" s="274"/>
      <c r="T21" s="274"/>
      <c r="U21" s="274"/>
      <c r="V21" s="274"/>
      <c r="AB21" s="12"/>
      <c r="AC21" s="12"/>
      <c r="AD21" s="12"/>
      <c r="AE21" s="12"/>
    </row>
    <row r="22" spans="2:31" ht="45" x14ac:dyDescent="0.2">
      <c r="B22" s="150" t="s">
        <v>259</v>
      </c>
      <c r="C22" s="151" t="s">
        <v>260</v>
      </c>
      <c r="D22" s="151" t="s">
        <v>261</v>
      </c>
      <c r="E22" s="151" t="s">
        <v>262</v>
      </c>
      <c r="F22" s="151" t="s">
        <v>263</v>
      </c>
      <c r="G22" s="151">
        <v>3.58</v>
      </c>
      <c r="H22" s="20"/>
      <c r="I22" s="20"/>
      <c r="J22" s="18"/>
      <c r="K22" s="20"/>
      <c r="L22" s="18"/>
      <c r="M22" s="12"/>
      <c r="N22" s="12"/>
      <c r="O22" s="12"/>
      <c r="P22" s="12"/>
      <c r="Q22" s="150" t="s">
        <v>259</v>
      </c>
      <c r="R22" s="151" t="s">
        <v>264</v>
      </c>
      <c r="S22" s="151" t="s">
        <v>265</v>
      </c>
      <c r="T22" s="151" t="s">
        <v>266</v>
      </c>
      <c r="U22" s="151" t="s">
        <v>267</v>
      </c>
      <c r="V22" s="151">
        <v>8.25</v>
      </c>
      <c r="AB22" s="12"/>
      <c r="AC22" s="12"/>
      <c r="AD22" s="12"/>
      <c r="AE22" s="12"/>
    </row>
    <row r="23" spans="2:31" ht="45" x14ac:dyDescent="0.2">
      <c r="B23" s="150" t="s">
        <v>268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20"/>
      <c r="I23" s="20"/>
      <c r="J23" s="18"/>
      <c r="K23" s="20"/>
      <c r="L23" s="18"/>
      <c r="M23" s="12"/>
      <c r="N23" s="12"/>
      <c r="O23" s="12"/>
      <c r="P23" s="12"/>
      <c r="Q23" s="150" t="s">
        <v>268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AB23" s="12"/>
      <c r="AC23" s="12"/>
      <c r="AD23" s="12"/>
      <c r="AE23" s="12"/>
    </row>
    <row r="24" spans="2:31" ht="45" x14ac:dyDescent="0.2">
      <c r="B24" s="150" t="s">
        <v>269</v>
      </c>
      <c r="C24" s="151" t="s">
        <v>270</v>
      </c>
      <c r="D24" s="151" t="s">
        <v>270</v>
      </c>
      <c r="E24" s="151" t="s">
        <v>271</v>
      </c>
      <c r="F24" s="151" t="s">
        <v>272</v>
      </c>
      <c r="G24" s="151">
        <v>0.14000000000000001</v>
      </c>
      <c r="H24" s="20"/>
      <c r="I24" s="20"/>
      <c r="J24" s="18"/>
      <c r="K24" s="20"/>
      <c r="L24" s="18"/>
      <c r="M24" s="12"/>
      <c r="N24" s="12"/>
      <c r="O24" s="12"/>
      <c r="P24" s="12"/>
      <c r="Q24" s="150" t="s">
        <v>269</v>
      </c>
      <c r="R24" s="151" t="s">
        <v>114</v>
      </c>
      <c r="S24" s="151" t="s">
        <v>273</v>
      </c>
      <c r="T24" s="151" t="s">
        <v>274</v>
      </c>
      <c r="U24" s="151" t="s">
        <v>271</v>
      </c>
      <c r="V24" s="151">
        <v>0.09</v>
      </c>
      <c r="AB24" s="12"/>
      <c r="AC24" s="12"/>
      <c r="AD24" s="12"/>
      <c r="AE24" s="12"/>
    </row>
    <row r="25" spans="2:31" ht="38.25" customHeight="1" x14ac:dyDescent="0.2">
      <c r="B25" s="150" t="s">
        <v>275</v>
      </c>
      <c r="C25" s="111">
        <v>122</v>
      </c>
      <c r="D25" s="111">
        <v>130</v>
      </c>
      <c r="E25" s="111">
        <v>302</v>
      </c>
      <c r="F25" s="111">
        <v>511</v>
      </c>
      <c r="G25" s="111">
        <v>647</v>
      </c>
      <c r="H25" s="20"/>
      <c r="I25" s="20"/>
      <c r="J25" s="18"/>
      <c r="K25" s="20"/>
      <c r="L25" s="18"/>
      <c r="M25" s="12"/>
      <c r="N25" s="12"/>
      <c r="O25" s="12"/>
      <c r="P25" s="12"/>
      <c r="Q25" s="150" t="s">
        <v>275</v>
      </c>
      <c r="R25" s="111">
        <v>246</v>
      </c>
      <c r="S25" s="111">
        <v>890</v>
      </c>
      <c r="T25" s="111">
        <v>653</v>
      </c>
      <c r="U25" s="111">
        <v>616</v>
      </c>
      <c r="V25" s="111">
        <v>883</v>
      </c>
      <c r="AB25" s="12"/>
      <c r="AC25" s="12"/>
      <c r="AD25" s="12"/>
      <c r="AE25" s="12"/>
    </row>
    <row r="26" spans="2:31" ht="12.75" x14ac:dyDescent="0.2">
      <c r="M26" s="12"/>
      <c r="N26" s="12"/>
      <c r="O26" s="12"/>
      <c r="P26" s="12"/>
      <c r="AB26" s="12"/>
      <c r="AC26" s="12"/>
      <c r="AD26" s="12"/>
      <c r="AE26" s="12"/>
    </row>
    <row r="27" spans="2:31" ht="12.75" x14ac:dyDescent="0.2">
      <c r="M27" s="12"/>
      <c r="N27" s="12"/>
      <c r="O27" s="12"/>
      <c r="P27" s="12"/>
      <c r="AB27" s="12"/>
      <c r="AC27" s="12"/>
      <c r="AD27" s="12"/>
      <c r="AE27" s="12"/>
    </row>
    <row r="28" spans="2:31" ht="12.75" x14ac:dyDescent="0.2">
      <c r="M28" s="12"/>
      <c r="N28" s="12"/>
      <c r="O28" s="12"/>
      <c r="P28" s="12"/>
      <c r="AB28" s="12"/>
      <c r="AC28" s="12"/>
      <c r="AD28" s="12"/>
      <c r="AE28" s="12"/>
    </row>
    <row r="29" spans="2:31" ht="12.75" x14ac:dyDescent="0.2">
      <c r="M29" s="12"/>
      <c r="N29" s="12"/>
      <c r="O29" s="12"/>
      <c r="P29" s="12"/>
      <c r="AB29" s="12"/>
      <c r="AC29" s="12"/>
      <c r="AD29" s="12"/>
      <c r="AE29" s="12"/>
    </row>
    <row r="30" spans="2:31" ht="12.75" x14ac:dyDescent="0.2">
      <c r="M30" s="12"/>
      <c r="N30" s="12"/>
      <c r="O30" s="12"/>
      <c r="P30" s="12"/>
      <c r="AB30" s="12"/>
      <c r="AC30" s="12"/>
      <c r="AD30" s="12"/>
      <c r="AE30" s="12"/>
    </row>
    <row r="31" spans="2:31" ht="32.25" customHeight="1" x14ac:dyDescent="0.2">
      <c r="B31" s="119" t="s">
        <v>276</v>
      </c>
      <c r="C31" s="119" t="s">
        <v>107</v>
      </c>
      <c r="D31" s="119" t="s">
        <v>80</v>
      </c>
      <c r="E31" s="119" t="s">
        <v>81</v>
      </c>
      <c r="F31" s="119" t="s">
        <v>82</v>
      </c>
      <c r="G31" s="119" t="s">
        <v>83</v>
      </c>
      <c r="H31" s="152"/>
      <c r="I31" s="35"/>
      <c r="J31" s="35"/>
      <c r="K31" s="35"/>
      <c r="L31" s="35"/>
      <c r="M31" s="12"/>
      <c r="N31" s="12"/>
      <c r="O31" s="12"/>
      <c r="P31" s="12"/>
      <c r="Q31" s="119" t="s">
        <v>277</v>
      </c>
      <c r="R31" s="119" t="s">
        <v>107</v>
      </c>
      <c r="S31" s="119" t="s">
        <v>80</v>
      </c>
      <c r="T31" s="119" t="s">
        <v>81</v>
      </c>
      <c r="U31" s="119" t="s">
        <v>82</v>
      </c>
      <c r="V31" s="119" t="s">
        <v>83</v>
      </c>
      <c r="AB31" s="12"/>
      <c r="AC31" s="12"/>
      <c r="AD31" s="12"/>
      <c r="AE31" s="12"/>
    </row>
    <row r="32" spans="2:31" ht="23.25" customHeight="1" x14ac:dyDescent="0.2">
      <c r="B32" s="69" t="s">
        <v>5</v>
      </c>
      <c r="C32" s="151" t="s">
        <v>278</v>
      </c>
      <c r="D32" s="151" t="s">
        <v>279</v>
      </c>
      <c r="E32" s="151" t="s">
        <v>280</v>
      </c>
      <c r="F32" s="151" t="s">
        <v>281</v>
      </c>
      <c r="G32" s="153">
        <v>0.94</v>
      </c>
      <c r="H32" s="20"/>
      <c r="I32" s="20"/>
      <c r="J32" s="18"/>
      <c r="K32" s="20"/>
      <c r="L32" s="18"/>
      <c r="M32" s="12"/>
      <c r="N32" s="12"/>
      <c r="O32" s="12"/>
      <c r="P32" s="12"/>
      <c r="Q32" s="69" t="s">
        <v>5</v>
      </c>
      <c r="R32" s="151" t="s">
        <v>282</v>
      </c>
      <c r="S32" s="151" t="s">
        <v>283</v>
      </c>
      <c r="T32" s="151" t="s">
        <v>280</v>
      </c>
      <c r="U32" s="151" t="s">
        <v>281</v>
      </c>
      <c r="V32" s="153">
        <v>0.94</v>
      </c>
      <c r="AB32" s="12"/>
      <c r="AC32" s="12"/>
      <c r="AD32" s="12"/>
      <c r="AE32" s="12"/>
    </row>
    <row r="33" spans="1:31" ht="23.25" customHeight="1" x14ac:dyDescent="0.2">
      <c r="B33" s="69" t="s">
        <v>6</v>
      </c>
      <c r="C33" s="151" t="s">
        <v>117</v>
      </c>
      <c r="D33" s="151">
        <v>0</v>
      </c>
      <c r="E33" s="151" t="s">
        <v>284</v>
      </c>
      <c r="F33" s="151" t="s">
        <v>285</v>
      </c>
      <c r="G33" s="153">
        <v>0.83</v>
      </c>
      <c r="H33" s="20"/>
      <c r="I33" s="20"/>
      <c r="J33" s="18"/>
      <c r="K33" s="20"/>
      <c r="L33" s="18"/>
      <c r="M33" s="12"/>
      <c r="N33" s="12"/>
      <c r="O33" s="12"/>
      <c r="P33" s="12"/>
      <c r="Q33" s="69" t="s">
        <v>6</v>
      </c>
      <c r="R33" s="151" t="s">
        <v>286</v>
      </c>
      <c r="S33" s="151" t="s">
        <v>287</v>
      </c>
      <c r="T33" s="151" t="s">
        <v>284</v>
      </c>
      <c r="U33" s="151" t="s">
        <v>285</v>
      </c>
      <c r="V33" s="153">
        <v>0.83</v>
      </c>
      <c r="AB33" s="12"/>
      <c r="AC33" s="12"/>
      <c r="AD33" s="12"/>
      <c r="AE33" s="12"/>
    </row>
    <row r="34" spans="1:31" ht="23.25" customHeight="1" x14ac:dyDescent="0.2">
      <c r="B34" s="142" t="s">
        <v>166</v>
      </c>
      <c r="C34" s="151">
        <v>0</v>
      </c>
      <c r="D34" s="151">
        <v>0</v>
      </c>
      <c r="E34" s="151" t="s">
        <v>288</v>
      </c>
      <c r="F34" s="151">
        <v>0</v>
      </c>
      <c r="G34" s="153">
        <v>0</v>
      </c>
      <c r="H34" s="20"/>
      <c r="I34" s="20"/>
      <c r="J34" s="18"/>
      <c r="K34" s="20"/>
      <c r="L34" s="18"/>
      <c r="M34" s="12"/>
      <c r="N34" s="12"/>
      <c r="O34" s="12"/>
      <c r="P34" s="12"/>
      <c r="Q34" s="142" t="s">
        <v>166</v>
      </c>
      <c r="R34" s="151">
        <v>0</v>
      </c>
      <c r="S34" s="151">
        <v>0</v>
      </c>
      <c r="T34" s="151" t="s">
        <v>288</v>
      </c>
      <c r="U34" s="151">
        <v>0</v>
      </c>
      <c r="V34" s="153">
        <v>0</v>
      </c>
      <c r="AB34" s="12"/>
      <c r="AC34" s="12"/>
      <c r="AD34" s="12"/>
      <c r="AE34" s="12"/>
    </row>
    <row r="35" spans="1:31" ht="23.25" customHeight="1" x14ac:dyDescent="0.2">
      <c r="B35" s="69" t="s">
        <v>8</v>
      </c>
      <c r="C35" s="151" t="s">
        <v>118</v>
      </c>
      <c r="D35" s="151" t="s">
        <v>281</v>
      </c>
      <c r="E35" s="151" t="s">
        <v>289</v>
      </c>
      <c r="F35" s="151" t="s">
        <v>290</v>
      </c>
      <c r="G35" s="153">
        <v>0.39</v>
      </c>
      <c r="H35" s="20"/>
      <c r="I35" s="20"/>
      <c r="J35" s="18"/>
      <c r="K35" s="20"/>
      <c r="L35" s="18"/>
      <c r="M35" s="12"/>
      <c r="N35" s="12"/>
      <c r="O35" s="12"/>
      <c r="P35" s="12"/>
      <c r="Q35" s="69" t="s">
        <v>8</v>
      </c>
      <c r="R35" s="151" t="s">
        <v>291</v>
      </c>
      <c r="S35" s="151" t="s">
        <v>281</v>
      </c>
      <c r="T35" s="151" t="s">
        <v>289</v>
      </c>
      <c r="U35" s="151" t="s">
        <v>290</v>
      </c>
      <c r="V35" s="153">
        <v>0.39</v>
      </c>
      <c r="AB35" s="34"/>
      <c r="AC35" s="34"/>
      <c r="AD35" s="34"/>
      <c r="AE35" s="34"/>
    </row>
    <row r="36" spans="1:31" ht="23.25" customHeight="1" x14ac:dyDescent="0.2">
      <c r="B36" s="69" t="s">
        <v>10</v>
      </c>
      <c r="C36" s="151">
        <v>0</v>
      </c>
      <c r="D36" s="151" t="s">
        <v>292</v>
      </c>
      <c r="E36" s="151" t="s">
        <v>293</v>
      </c>
      <c r="F36" s="151" t="s">
        <v>294</v>
      </c>
      <c r="G36" s="153">
        <v>0</v>
      </c>
      <c r="H36" s="20"/>
      <c r="I36" s="20"/>
      <c r="J36" s="18"/>
      <c r="K36" s="20"/>
      <c r="L36" s="18"/>
      <c r="M36" s="12"/>
      <c r="N36" s="12"/>
      <c r="O36" s="12"/>
      <c r="P36" s="12"/>
      <c r="Q36" s="69" t="s">
        <v>10</v>
      </c>
      <c r="R36" s="151">
        <v>0</v>
      </c>
      <c r="S36" s="151" t="s">
        <v>292</v>
      </c>
      <c r="T36" s="151" t="s">
        <v>293</v>
      </c>
      <c r="U36" s="151" t="s">
        <v>294</v>
      </c>
      <c r="V36" s="153">
        <v>0</v>
      </c>
      <c r="AB36" s="30"/>
      <c r="AC36" s="30"/>
      <c r="AD36" s="30"/>
      <c r="AE36" s="30"/>
    </row>
    <row r="37" spans="1:31" ht="23.25" customHeight="1" x14ac:dyDescent="0.2">
      <c r="B37" s="69" t="s">
        <v>41</v>
      </c>
      <c r="C37" s="151" t="s">
        <v>295</v>
      </c>
      <c r="D37" s="151">
        <v>0</v>
      </c>
      <c r="E37" s="151">
        <v>0</v>
      </c>
      <c r="F37" s="151">
        <v>0</v>
      </c>
      <c r="G37" s="153">
        <v>1.35</v>
      </c>
      <c r="H37" s="33"/>
      <c r="I37" s="32"/>
      <c r="J37" s="20"/>
      <c r="K37" s="20"/>
      <c r="L37" s="18"/>
      <c r="M37" s="12"/>
      <c r="N37" s="12"/>
      <c r="O37" s="12"/>
      <c r="P37" s="12"/>
      <c r="Q37" s="69" t="s">
        <v>41</v>
      </c>
      <c r="R37" s="151" t="s">
        <v>296</v>
      </c>
      <c r="S37" s="151">
        <v>0</v>
      </c>
      <c r="T37" s="151">
        <v>0</v>
      </c>
      <c r="U37" s="151">
        <v>0</v>
      </c>
      <c r="V37" s="153">
        <v>1.35</v>
      </c>
      <c r="AB37" s="30"/>
      <c r="AC37" s="30"/>
      <c r="AD37" s="30"/>
      <c r="AE37" s="30"/>
    </row>
    <row r="38" spans="1:31" ht="23.25" customHeight="1" x14ac:dyDescent="0.2">
      <c r="B38" s="69" t="s">
        <v>206</v>
      </c>
      <c r="C38" s="151">
        <v>0</v>
      </c>
      <c r="D38" s="151">
        <v>0</v>
      </c>
      <c r="E38" s="151">
        <v>0</v>
      </c>
      <c r="F38" s="151">
        <v>0</v>
      </c>
      <c r="G38" s="153">
        <v>0</v>
      </c>
      <c r="H38" s="33"/>
      <c r="I38" s="32"/>
      <c r="J38" s="20"/>
      <c r="K38" s="20"/>
      <c r="L38" s="18"/>
      <c r="M38" s="12"/>
      <c r="N38" s="12"/>
      <c r="O38" s="12"/>
      <c r="P38" s="12"/>
      <c r="Q38" s="69" t="s">
        <v>206</v>
      </c>
      <c r="R38" s="151">
        <v>0</v>
      </c>
      <c r="S38" s="151">
        <v>0</v>
      </c>
      <c r="T38" s="151">
        <v>0</v>
      </c>
      <c r="U38" s="151">
        <v>0</v>
      </c>
      <c r="V38" s="153">
        <v>0</v>
      </c>
      <c r="AB38" s="31"/>
      <c r="AC38" s="31"/>
      <c r="AD38" s="31"/>
      <c r="AE38" s="31"/>
    </row>
    <row r="39" spans="1:31" ht="23.25" customHeight="1" x14ac:dyDescent="0.2">
      <c r="B39" s="69" t="s">
        <v>297</v>
      </c>
      <c r="C39" s="151" t="s">
        <v>113</v>
      </c>
      <c r="D39" s="151" t="s">
        <v>298</v>
      </c>
      <c r="E39" s="151" t="s">
        <v>299</v>
      </c>
      <c r="F39" s="151" t="s">
        <v>300</v>
      </c>
      <c r="G39" s="153">
        <v>0.75</v>
      </c>
      <c r="N39" s="12"/>
      <c r="O39" s="12"/>
      <c r="P39" s="12"/>
      <c r="Q39" s="69" t="s">
        <v>297</v>
      </c>
      <c r="R39" s="151" t="s">
        <v>301</v>
      </c>
      <c r="S39" s="151" t="s">
        <v>298</v>
      </c>
      <c r="T39" s="151" t="s">
        <v>299</v>
      </c>
      <c r="U39" s="151" t="s">
        <v>300</v>
      </c>
      <c r="V39" s="153">
        <v>0.75</v>
      </c>
      <c r="AB39" s="30"/>
      <c r="AC39" s="30"/>
      <c r="AD39" s="30"/>
      <c r="AE39" s="30"/>
    </row>
    <row r="40" spans="1:31" ht="12.75" x14ac:dyDescent="0.2">
      <c r="N40" s="12"/>
      <c r="O40" s="12"/>
      <c r="P40" s="12"/>
      <c r="AB40" s="12"/>
      <c r="AC40" s="12"/>
      <c r="AD40" s="12"/>
      <c r="AE40" s="12"/>
    </row>
    <row r="41" spans="1:31" ht="31.5" x14ac:dyDescent="0.2">
      <c r="N41" s="12"/>
      <c r="O41" s="12"/>
      <c r="P41" s="12"/>
      <c r="Q41" s="197" t="s">
        <v>464</v>
      </c>
      <c r="R41" s="197" t="s">
        <v>107</v>
      </c>
      <c r="S41" s="197" t="s">
        <v>80</v>
      </c>
      <c r="T41" s="197" t="s">
        <v>81</v>
      </c>
      <c r="U41" s="197" t="s">
        <v>82</v>
      </c>
      <c r="V41" s="197" t="s">
        <v>83</v>
      </c>
      <c r="W41" s="56"/>
      <c r="AB41" s="12"/>
      <c r="AC41" s="12"/>
      <c r="AD41" s="12"/>
      <c r="AE41" s="12"/>
    </row>
    <row r="42" spans="1:31" x14ac:dyDescent="0.2">
      <c r="N42" s="12"/>
      <c r="O42" s="12"/>
      <c r="P42" s="12"/>
      <c r="Q42" s="213" t="s">
        <v>5</v>
      </c>
      <c r="R42" s="151" t="s">
        <v>282</v>
      </c>
      <c r="S42" s="151" t="s">
        <v>283</v>
      </c>
      <c r="T42" s="151" t="s">
        <v>280</v>
      </c>
      <c r="U42" s="151">
        <v>28.51</v>
      </c>
      <c r="V42" s="151">
        <v>26.69</v>
      </c>
      <c r="W42" s="56"/>
      <c r="AB42" s="12"/>
      <c r="AC42" s="12"/>
      <c r="AD42" s="12"/>
      <c r="AE42" s="12"/>
    </row>
    <row r="43" spans="1:31" x14ac:dyDescent="0.2">
      <c r="N43" s="12"/>
      <c r="O43" s="12"/>
      <c r="P43" s="12"/>
      <c r="Q43" s="213" t="s">
        <v>6</v>
      </c>
      <c r="R43" s="151" t="s">
        <v>286</v>
      </c>
      <c r="S43" s="151" t="s">
        <v>287</v>
      </c>
      <c r="T43" s="151" t="s">
        <v>284</v>
      </c>
      <c r="U43" s="151">
        <v>35.909999999999997</v>
      </c>
      <c r="V43" s="151">
        <v>29.98</v>
      </c>
      <c r="W43" s="56"/>
      <c r="AB43" s="12"/>
      <c r="AC43" s="12"/>
      <c r="AD43" s="12"/>
      <c r="AE43" s="12"/>
    </row>
    <row r="44" spans="1:31" ht="30.75" customHeight="1" x14ac:dyDescent="0.25">
      <c r="A44" s="11"/>
      <c r="B44" s="274" t="s">
        <v>302</v>
      </c>
      <c r="C44" s="263"/>
      <c r="D44" s="274" t="s">
        <v>303</v>
      </c>
      <c r="E44" s="263"/>
      <c r="F44" s="154"/>
      <c r="G44" s="29"/>
      <c r="H44" s="11"/>
      <c r="I44" s="11"/>
      <c r="J44" s="11"/>
      <c r="K44" s="11"/>
      <c r="L44" s="11"/>
      <c r="M44" s="25"/>
      <c r="N44" s="25"/>
      <c r="O44" s="25"/>
      <c r="P44" s="25"/>
      <c r="Q44" s="214" t="s">
        <v>166</v>
      </c>
      <c r="R44" s="151">
        <v>0</v>
      </c>
      <c r="S44" s="151">
        <v>0</v>
      </c>
      <c r="T44" s="151" t="s">
        <v>288</v>
      </c>
      <c r="U44" s="151">
        <v>0</v>
      </c>
      <c r="V44" s="151">
        <v>0</v>
      </c>
      <c r="W44" s="56"/>
      <c r="X44" s="11"/>
      <c r="Y44" s="11"/>
      <c r="Z44" s="11"/>
      <c r="AA44" s="11"/>
      <c r="AB44" s="25"/>
      <c r="AC44" s="25"/>
      <c r="AD44" s="25"/>
      <c r="AE44" s="25"/>
    </row>
    <row r="45" spans="1:31" ht="54.75" customHeight="1" x14ac:dyDescent="0.25">
      <c r="A45" s="11"/>
      <c r="B45" s="314" t="s">
        <v>304</v>
      </c>
      <c r="C45" s="277"/>
      <c r="D45" s="320" t="s">
        <v>456</v>
      </c>
      <c r="E45" s="298"/>
      <c r="F45" s="155"/>
      <c r="G45" s="28"/>
      <c r="H45" s="11"/>
      <c r="I45" s="11"/>
      <c r="J45" s="11"/>
      <c r="K45" s="11"/>
      <c r="L45" s="11"/>
      <c r="M45" s="25"/>
      <c r="N45" s="25"/>
      <c r="O45" s="25"/>
      <c r="P45" s="25"/>
      <c r="Q45" s="213" t="s">
        <v>8</v>
      </c>
      <c r="R45" s="151" t="s">
        <v>291</v>
      </c>
      <c r="S45" s="151" t="s">
        <v>281</v>
      </c>
      <c r="T45" s="151" t="s">
        <v>289</v>
      </c>
      <c r="U45" s="151">
        <v>24.42</v>
      </c>
      <c r="V45" s="151">
        <v>88.25</v>
      </c>
      <c r="W45" s="56"/>
      <c r="X45" s="11"/>
      <c r="Y45" s="11"/>
      <c r="Z45" s="11"/>
      <c r="AA45" s="11"/>
      <c r="AB45" s="25"/>
      <c r="AC45" s="25"/>
      <c r="AD45" s="25"/>
      <c r="AE45" s="25"/>
    </row>
    <row r="46" spans="1:31" ht="54.75" customHeight="1" x14ac:dyDescent="0.25">
      <c r="A46" s="11"/>
      <c r="B46" s="314" t="s">
        <v>305</v>
      </c>
      <c r="C46" s="277"/>
      <c r="D46" s="320" t="s">
        <v>457</v>
      </c>
      <c r="E46" s="298"/>
      <c r="F46" s="155"/>
      <c r="G46" s="27"/>
      <c r="H46" s="11"/>
      <c r="I46" s="11"/>
      <c r="J46" s="11"/>
      <c r="K46" s="11"/>
      <c r="L46" s="11"/>
      <c r="M46" s="25"/>
      <c r="N46" s="25"/>
      <c r="O46" s="25"/>
      <c r="P46" s="25"/>
      <c r="Q46" s="213" t="s">
        <v>10</v>
      </c>
      <c r="R46" s="151">
        <v>0</v>
      </c>
      <c r="S46" s="151" t="s">
        <v>292</v>
      </c>
      <c r="T46" s="151" t="s">
        <v>293</v>
      </c>
      <c r="U46" s="151">
        <v>3.8</v>
      </c>
      <c r="V46" s="151">
        <v>0</v>
      </c>
      <c r="W46" s="56"/>
      <c r="X46" s="11"/>
      <c r="Y46" s="11"/>
      <c r="Z46" s="11"/>
      <c r="AA46" s="11"/>
      <c r="AB46" s="25"/>
      <c r="AC46" s="25"/>
      <c r="AD46" s="25"/>
      <c r="AE46" s="25"/>
    </row>
    <row r="47" spans="1:31" ht="54.75" customHeight="1" x14ac:dyDescent="0.25">
      <c r="A47" s="11"/>
      <c r="B47" s="321" t="s">
        <v>306</v>
      </c>
      <c r="C47" s="277"/>
      <c r="D47" s="322" t="s">
        <v>458</v>
      </c>
      <c r="E47" s="298"/>
      <c r="F47" s="155"/>
      <c r="G47" s="27"/>
      <c r="H47" s="11"/>
      <c r="I47" s="11"/>
      <c r="J47" s="11"/>
      <c r="K47" s="11"/>
      <c r="L47" s="11"/>
      <c r="M47" s="25"/>
      <c r="N47" s="25"/>
      <c r="O47" s="25"/>
      <c r="P47" s="25"/>
      <c r="Q47" s="213" t="s">
        <v>41</v>
      </c>
      <c r="R47" s="151" t="s">
        <v>296</v>
      </c>
      <c r="S47" s="151">
        <v>0</v>
      </c>
      <c r="T47" s="151">
        <v>0</v>
      </c>
      <c r="U47" s="151">
        <v>0</v>
      </c>
      <c r="V47" s="151">
        <v>21.59</v>
      </c>
      <c r="W47" s="56"/>
      <c r="X47" s="11"/>
      <c r="Y47" s="11"/>
      <c r="Z47" s="11"/>
      <c r="AA47" s="11"/>
      <c r="AB47" s="25"/>
      <c r="AC47" s="25"/>
      <c r="AD47" s="25"/>
      <c r="AE47" s="25"/>
    </row>
    <row r="48" spans="1:31" ht="54.75" customHeight="1" x14ac:dyDescent="0.25">
      <c r="A48" s="11"/>
      <c r="B48" s="314" t="s">
        <v>307</v>
      </c>
      <c r="C48" s="277"/>
      <c r="D48" s="320" t="s">
        <v>459</v>
      </c>
      <c r="E48" s="298"/>
      <c r="F48" s="155"/>
      <c r="G48" s="26"/>
      <c r="H48" s="11"/>
      <c r="I48" s="11"/>
      <c r="J48" s="11"/>
      <c r="K48" s="11"/>
      <c r="L48" s="11"/>
      <c r="M48" s="25"/>
      <c r="N48" s="25"/>
      <c r="O48" s="25"/>
      <c r="P48" s="25"/>
      <c r="Q48" s="213" t="s">
        <v>418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56"/>
      <c r="X48" s="11"/>
      <c r="Y48" s="11"/>
      <c r="Z48" s="11"/>
      <c r="AA48" s="11"/>
      <c r="AB48" s="25"/>
      <c r="AC48" s="25"/>
      <c r="AD48" s="25"/>
      <c r="AE48" s="25"/>
    </row>
    <row r="49" spans="2:31" x14ac:dyDescent="0.2">
      <c r="M49" s="12"/>
      <c r="N49" s="12"/>
      <c r="O49" s="12"/>
      <c r="P49" s="12"/>
      <c r="Q49" s="213" t="s">
        <v>297</v>
      </c>
      <c r="R49" s="151" t="s">
        <v>301</v>
      </c>
      <c r="S49" s="151" t="s">
        <v>298</v>
      </c>
      <c r="T49" s="151" t="s">
        <v>299</v>
      </c>
      <c r="U49" s="151">
        <v>24.37</v>
      </c>
      <c r="V49" s="151">
        <v>30.33</v>
      </c>
      <c r="W49" s="56"/>
      <c r="AB49" s="12"/>
      <c r="AC49" s="12"/>
      <c r="AD49" s="12"/>
      <c r="AE49" s="12"/>
    </row>
    <row r="50" spans="2:31" ht="65.25" customHeight="1" x14ac:dyDescent="0.25">
      <c r="B50" s="318" t="s">
        <v>308</v>
      </c>
      <c r="C50" s="319"/>
      <c r="D50" s="151">
        <v>1489</v>
      </c>
      <c r="M50" s="12"/>
      <c r="N50" s="12"/>
      <c r="O50" s="12"/>
      <c r="P50" s="12"/>
      <c r="Q50" s="56"/>
      <c r="R50" s="56"/>
      <c r="S50" s="56"/>
      <c r="T50" s="56"/>
      <c r="U50" s="56"/>
      <c r="V50" s="56"/>
      <c r="W50" s="56"/>
      <c r="AB50" s="12"/>
      <c r="AC50" s="12"/>
      <c r="AD50" s="12"/>
      <c r="AE50" s="12"/>
    </row>
    <row r="51" spans="2:31" ht="63.75" customHeight="1" x14ac:dyDescent="0.25">
      <c r="B51" s="318" t="s">
        <v>309</v>
      </c>
      <c r="C51" s="319"/>
      <c r="D51" s="151">
        <v>7027</v>
      </c>
      <c r="E51" s="56" t="s">
        <v>463</v>
      </c>
      <c r="M51" s="12"/>
      <c r="N51" s="12"/>
      <c r="O51" s="12"/>
      <c r="P51" s="12"/>
      <c r="Q51" s="56"/>
      <c r="R51" s="56"/>
      <c r="S51" s="56"/>
      <c r="T51" s="56"/>
      <c r="U51" s="56"/>
      <c r="V51" s="56"/>
      <c r="W51" s="56"/>
      <c r="AB51" s="12"/>
      <c r="AC51" s="12"/>
      <c r="AD51" s="12"/>
      <c r="AE51" s="12"/>
    </row>
    <row r="52" spans="2:31" ht="12.75" x14ac:dyDescent="0.2">
      <c r="M52" s="12"/>
      <c r="N52" s="12"/>
      <c r="O52" s="12"/>
      <c r="P52" s="12"/>
      <c r="AB52" s="12"/>
      <c r="AC52" s="12"/>
      <c r="AD52" s="12"/>
      <c r="AE52" s="12"/>
    </row>
    <row r="53" spans="2:31" ht="12.75" x14ac:dyDescent="0.2">
      <c r="M53" s="12"/>
      <c r="N53" s="12"/>
      <c r="O53" s="12"/>
      <c r="P53" s="12"/>
      <c r="AB53" s="12"/>
      <c r="AC53" s="12"/>
      <c r="AD53" s="12"/>
      <c r="AE53" s="12"/>
    </row>
    <row r="54" spans="2:31" ht="12.75" x14ac:dyDescent="0.2">
      <c r="M54" s="12"/>
      <c r="N54" s="12"/>
      <c r="O54" s="12"/>
      <c r="P54" s="12"/>
      <c r="AB54" s="12"/>
      <c r="AC54" s="12"/>
      <c r="AD54" s="12"/>
      <c r="AE54" s="12"/>
    </row>
    <row r="55" spans="2:31" ht="12.75" x14ac:dyDescent="0.2">
      <c r="M55" s="12"/>
      <c r="N55" s="12"/>
      <c r="O55" s="12"/>
      <c r="P55" s="12"/>
      <c r="AB55" s="12"/>
      <c r="AC55" s="12"/>
      <c r="AD55" s="12"/>
      <c r="AE55" s="12"/>
    </row>
    <row r="56" spans="2:31" ht="12.75" x14ac:dyDescent="0.2">
      <c r="M56" s="12"/>
      <c r="N56" s="12"/>
      <c r="O56" s="12"/>
      <c r="P56" s="12"/>
      <c r="AB56" s="12"/>
      <c r="AC56" s="12"/>
      <c r="AD56" s="12"/>
      <c r="AE56" s="12"/>
    </row>
    <row r="57" spans="2:31" ht="12.75" x14ac:dyDescent="0.2">
      <c r="M57" s="12"/>
      <c r="N57" s="12"/>
      <c r="O57" s="12"/>
      <c r="P57" s="12"/>
      <c r="AB57" s="12"/>
      <c r="AC57" s="12"/>
      <c r="AD57" s="12"/>
      <c r="AE57" s="12"/>
    </row>
    <row r="58" spans="2:31" ht="12.75" x14ac:dyDescent="0.2">
      <c r="M58" s="12"/>
      <c r="N58" s="12"/>
      <c r="O58" s="12"/>
      <c r="P58" s="12"/>
      <c r="AB58" s="12"/>
      <c r="AC58" s="12"/>
      <c r="AD58" s="12"/>
      <c r="AE58" s="12"/>
    </row>
    <row r="59" spans="2:31" ht="12.75" x14ac:dyDescent="0.2">
      <c r="M59" s="12"/>
      <c r="N59" s="12"/>
      <c r="O59" s="12"/>
      <c r="P59" s="12"/>
      <c r="AB59" s="12"/>
      <c r="AC59" s="12"/>
      <c r="AD59" s="12"/>
      <c r="AE59" s="12"/>
    </row>
    <row r="60" spans="2:31" ht="12.75" x14ac:dyDescent="0.2">
      <c r="M60" s="12"/>
      <c r="N60" s="12"/>
      <c r="O60" s="12"/>
      <c r="P60" s="12"/>
      <c r="AB60" s="12"/>
      <c r="AC60" s="12"/>
      <c r="AD60" s="12"/>
      <c r="AE60" s="12"/>
    </row>
    <row r="61" spans="2:31" ht="12.75" x14ac:dyDescent="0.2">
      <c r="M61" s="12"/>
      <c r="N61" s="12"/>
      <c r="O61" s="12"/>
      <c r="P61" s="12"/>
      <c r="AB61" s="12"/>
      <c r="AC61" s="12"/>
      <c r="AD61" s="12"/>
      <c r="AE61" s="12"/>
    </row>
    <row r="62" spans="2:31" ht="12.75" x14ac:dyDescent="0.2">
      <c r="M62" s="12"/>
      <c r="N62" s="12"/>
      <c r="O62" s="12"/>
      <c r="P62" s="12"/>
      <c r="AB62" s="12"/>
      <c r="AC62" s="12"/>
      <c r="AD62" s="12"/>
      <c r="AE62" s="12"/>
    </row>
    <row r="63" spans="2:31" ht="12.75" x14ac:dyDescent="0.2">
      <c r="M63" s="12"/>
      <c r="N63" s="12"/>
      <c r="O63" s="12"/>
      <c r="P63" s="12"/>
      <c r="AB63" s="12"/>
      <c r="AC63" s="12"/>
      <c r="AD63" s="12"/>
      <c r="AE63" s="12"/>
    </row>
    <row r="64" spans="2:31" ht="12.75" x14ac:dyDescent="0.2">
      <c r="M64" s="12"/>
      <c r="N64" s="12"/>
      <c r="O64" s="12"/>
      <c r="P64" s="12"/>
      <c r="AB64" s="12"/>
      <c r="AC64" s="12"/>
      <c r="AD64" s="12"/>
      <c r="AE64" s="12"/>
    </row>
    <row r="65" spans="13:31" ht="12.75" x14ac:dyDescent="0.2">
      <c r="M65" s="12"/>
      <c r="N65" s="12"/>
      <c r="O65" s="12"/>
      <c r="P65" s="12"/>
      <c r="AB65" s="12"/>
      <c r="AC65" s="12"/>
      <c r="AD65" s="12"/>
      <c r="AE65" s="12"/>
    </row>
    <row r="66" spans="13:31" ht="12.75" x14ac:dyDescent="0.2">
      <c r="M66" s="12"/>
      <c r="N66" s="12"/>
      <c r="O66" s="12"/>
      <c r="P66" s="12"/>
      <c r="AB66" s="12"/>
      <c r="AC66" s="12"/>
      <c r="AD66" s="12"/>
      <c r="AE66" s="12"/>
    </row>
    <row r="67" spans="13:31" ht="12.75" x14ac:dyDescent="0.2">
      <c r="M67" s="12"/>
      <c r="N67" s="12"/>
      <c r="O67" s="12"/>
      <c r="P67" s="12"/>
      <c r="AB67" s="12"/>
      <c r="AC67" s="12"/>
      <c r="AD67" s="12"/>
      <c r="AE67" s="12"/>
    </row>
    <row r="68" spans="13:31" ht="12.75" x14ac:dyDescent="0.2">
      <c r="M68" s="12"/>
      <c r="N68" s="12"/>
      <c r="O68" s="12"/>
      <c r="P68" s="12"/>
      <c r="AB68" s="12"/>
      <c r="AC68" s="12"/>
      <c r="AD68" s="12"/>
      <c r="AE68" s="12"/>
    </row>
    <row r="69" spans="13:31" ht="12.75" x14ac:dyDescent="0.2">
      <c r="M69" s="12"/>
      <c r="N69" s="12"/>
      <c r="O69" s="12"/>
      <c r="P69" s="12"/>
      <c r="AB69" s="12"/>
      <c r="AC69" s="12"/>
      <c r="AD69" s="12"/>
      <c r="AE69" s="12"/>
    </row>
    <row r="70" spans="13:31" ht="12.75" x14ac:dyDescent="0.2">
      <c r="M70" s="12"/>
      <c r="N70" s="12"/>
      <c r="O70" s="12"/>
      <c r="P70" s="12"/>
      <c r="AB70" s="12"/>
      <c r="AC70" s="12"/>
      <c r="AD70" s="12"/>
      <c r="AE70" s="12"/>
    </row>
    <row r="71" spans="13:31" ht="12.75" x14ac:dyDescent="0.2">
      <c r="M71" s="12"/>
      <c r="N71" s="12"/>
      <c r="O71" s="12"/>
      <c r="P71" s="12"/>
      <c r="AB71" s="12"/>
      <c r="AC71" s="12"/>
      <c r="AD71" s="12"/>
      <c r="AE71" s="12"/>
    </row>
    <row r="72" spans="13:31" ht="12.75" x14ac:dyDescent="0.2">
      <c r="M72" s="12"/>
      <c r="N72" s="12"/>
      <c r="O72" s="12"/>
      <c r="P72" s="12"/>
      <c r="AB72" s="12"/>
      <c r="AC72" s="12"/>
      <c r="AD72" s="12"/>
      <c r="AE72" s="12"/>
    </row>
    <row r="73" spans="13:31" ht="12.75" x14ac:dyDescent="0.2">
      <c r="M73" s="12"/>
      <c r="N73" s="12"/>
      <c r="O73" s="12"/>
      <c r="P73" s="12"/>
      <c r="AB73" s="12"/>
      <c r="AC73" s="12"/>
      <c r="AD73" s="12"/>
      <c r="AE73" s="12"/>
    </row>
    <row r="74" spans="13:31" ht="12.75" x14ac:dyDescent="0.2">
      <c r="M74" s="12"/>
      <c r="N74" s="12"/>
      <c r="O74" s="12"/>
      <c r="P74" s="12"/>
      <c r="AB74" s="12"/>
      <c r="AC74" s="12"/>
      <c r="AD74" s="12"/>
      <c r="AE74" s="12"/>
    </row>
    <row r="75" spans="13:31" ht="12.75" x14ac:dyDescent="0.2">
      <c r="M75" s="12"/>
      <c r="N75" s="12"/>
      <c r="O75" s="12"/>
      <c r="P75" s="12"/>
      <c r="AB75" s="12"/>
      <c r="AC75" s="12"/>
      <c r="AD75" s="12"/>
      <c r="AE75" s="12"/>
    </row>
    <row r="76" spans="13:31" ht="12.75" x14ac:dyDescent="0.2">
      <c r="M76" s="12"/>
      <c r="N76" s="12"/>
      <c r="O76" s="12"/>
      <c r="P76" s="12"/>
      <c r="AB76" s="12"/>
      <c r="AC76" s="12"/>
      <c r="AD76" s="12"/>
      <c r="AE76" s="12"/>
    </row>
    <row r="77" spans="13:31" ht="12.75" x14ac:dyDescent="0.2">
      <c r="M77" s="12"/>
      <c r="N77" s="12"/>
      <c r="O77" s="12"/>
      <c r="P77" s="12"/>
      <c r="AB77" s="12"/>
      <c r="AC77" s="12"/>
      <c r="AD77" s="12"/>
      <c r="AE77" s="12"/>
    </row>
    <row r="78" spans="13:31" ht="12.75" x14ac:dyDescent="0.2">
      <c r="M78" s="12"/>
      <c r="N78" s="12"/>
      <c r="O78" s="12"/>
      <c r="P78" s="12"/>
      <c r="AB78" s="12"/>
      <c r="AC78" s="12"/>
      <c r="AD78" s="12"/>
      <c r="AE78" s="12"/>
    </row>
    <row r="79" spans="13:31" ht="12.75" x14ac:dyDescent="0.2">
      <c r="M79" s="12"/>
      <c r="N79" s="12"/>
      <c r="O79" s="12"/>
      <c r="P79" s="12"/>
      <c r="AB79" s="12"/>
      <c r="AC79" s="12"/>
      <c r="AD79" s="12"/>
      <c r="AE79" s="12"/>
    </row>
    <row r="80" spans="13:31" ht="12.75" x14ac:dyDescent="0.2">
      <c r="M80" s="12"/>
      <c r="N80" s="12"/>
      <c r="O80" s="12"/>
      <c r="P80" s="12"/>
      <c r="AB80" s="12"/>
      <c r="AC80" s="12"/>
      <c r="AD80" s="12"/>
      <c r="AE80" s="12"/>
    </row>
    <row r="81" spans="13:31" ht="12.75" x14ac:dyDescent="0.2">
      <c r="M81" s="12"/>
      <c r="N81" s="12"/>
      <c r="O81" s="12"/>
      <c r="P81" s="12"/>
      <c r="AB81" s="12"/>
      <c r="AC81" s="12"/>
      <c r="AD81" s="12"/>
      <c r="AE81" s="12"/>
    </row>
    <row r="82" spans="13:31" ht="12.75" x14ac:dyDescent="0.2">
      <c r="M82" s="12"/>
      <c r="N82" s="12"/>
      <c r="O82" s="12"/>
      <c r="P82" s="12"/>
      <c r="AB82" s="12"/>
      <c r="AC82" s="12"/>
      <c r="AD82" s="12"/>
      <c r="AE82" s="12"/>
    </row>
    <row r="83" spans="13:31" ht="12.75" x14ac:dyDescent="0.2">
      <c r="M83" s="12"/>
      <c r="N83" s="12"/>
      <c r="O83" s="12"/>
      <c r="P83" s="12"/>
      <c r="AB83" s="12"/>
      <c r="AC83" s="12"/>
      <c r="AD83" s="12"/>
      <c r="AE83" s="12"/>
    </row>
    <row r="84" spans="13:31" ht="12.75" x14ac:dyDescent="0.2">
      <c r="M84" s="12"/>
      <c r="N84" s="12"/>
      <c r="O84" s="12"/>
      <c r="P84" s="12"/>
      <c r="AB84" s="12"/>
      <c r="AC84" s="12"/>
      <c r="AD84" s="12"/>
      <c r="AE84" s="12"/>
    </row>
    <row r="85" spans="13:31" ht="12.75" x14ac:dyDescent="0.2">
      <c r="M85" s="12"/>
      <c r="N85" s="12"/>
      <c r="O85" s="12"/>
      <c r="P85" s="12"/>
      <c r="AB85" s="12"/>
      <c r="AC85" s="12"/>
      <c r="AD85" s="12"/>
      <c r="AE85" s="12"/>
    </row>
    <row r="86" spans="13:31" ht="12.75" x14ac:dyDescent="0.2">
      <c r="M86" s="12"/>
      <c r="N86" s="12"/>
      <c r="O86" s="12"/>
      <c r="P86" s="12"/>
      <c r="AB86" s="12"/>
      <c r="AC86" s="12"/>
      <c r="AD86" s="12"/>
      <c r="AE86" s="12"/>
    </row>
    <row r="87" spans="13:31" ht="12.75" x14ac:dyDescent="0.2">
      <c r="M87" s="12"/>
      <c r="N87" s="12"/>
      <c r="O87" s="12"/>
      <c r="P87" s="12"/>
      <c r="AB87" s="12"/>
      <c r="AC87" s="12"/>
      <c r="AD87" s="12"/>
      <c r="AE87" s="12"/>
    </row>
    <row r="88" spans="13:31" ht="12.75" x14ac:dyDescent="0.2">
      <c r="M88" s="12"/>
      <c r="N88" s="12"/>
      <c r="O88" s="12"/>
      <c r="P88" s="12"/>
      <c r="AB88" s="12"/>
      <c r="AC88" s="12"/>
      <c r="AD88" s="12"/>
      <c r="AE88" s="12"/>
    </row>
    <row r="89" spans="13:31" ht="12.75" x14ac:dyDescent="0.2">
      <c r="M89" s="12"/>
      <c r="N89" s="12"/>
      <c r="O89" s="12"/>
      <c r="P89" s="12"/>
      <c r="AB89" s="12"/>
      <c r="AC89" s="12"/>
      <c r="AD89" s="12"/>
      <c r="AE89" s="12"/>
    </row>
    <row r="90" spans="13:31" ht="12.75" x14ac:dyDescent="0.2">
      <c r="M90" s="12"/>
      <c r="N90" s="12"/>
      <c r="O90" s="12"/>
      <c r="P90" s="12"/>
      <c r="AB90" s="12"/>
      <c r="AC90" s="12"/>
      <c r="AD90" s="12"/>
      <c r="AE90" s="12"/>
    </row>
    <row r="91" spans="13:31" ht="12.75" x14ac:dyDescent="0.2">
      <c r="M91" s="12"/>
      <c r="N91" s="12"/>
      <c r="O91" s="12"/>
      <c r="P91" s="12"/>
      <c r="AB91" s="12"/>
      <c r="AC91" s="12"/>
      <c r="AD91" s="12"/>
      <c r="AE91" s="12"/>
    </row>
    <row r="92" spans="13:31" ht="12.75" x14ac:dyDescent="0.2">
      <c r="M92" s="12"/>
      <c r="N92" s="12"/>
      <c r="O92" s="12"/>
      <c r="P92" s="12"/>
      <c r="AB92" s="12"/>
      <c r="AC92" s="12"/>
      <c r="AD92" s="12"/>
      <c r="AE92" s="12"/>
    </row>
    <row r="93" spans="13:31" ht="12.75" x14ac:dyDescent="0.2">
      <c r="M93" s="12"/>
      <c r="N93" s="12"/>
      <c r="O93" s="12"/>
      <c r="P93" s="12"/>
      <c r="AB93" s="12"/>
      <c r="AC93" s="12"/>
      <c r="AD93" s="12"/>
      <c r="AE93" s="12"/>
    </row>
    <row r="94" spans="13:31" ht="12.75" x14ac:dyDescent="0.2">
      <c r="M94" s="12"/>
      <c r="N94" s="12"/>
      <c r="O94" s="12"/>
      <c r="P94" s="12"/>
      <c r="AB94" s="12"/>
      <c r="AC94" s="12"/>
      <c r="AD94" s="12"/>
      <c r="AE94" s="12"/>
    </row>
    <row r="95" spans="13:31" ht="12.75" x14ac:dyDescent="0.2">
      <c r="M95" s="12"/>
      <c r="N95" s="12"/>
      <c r="O95" s="12"/>
      <c r="P95" s="12"/>
      <c r="AB95" s="12"/>
      <c r="AC95" s="12"/>
      <c r="AD95" s="12"/>
      <c r="AE95" s="12"/>
    </row>
    <row r="96" spans="13:31" ht="12.75" x14ac:dyDescent="0.2">
      <c r="M96" s="12"/>
      <c r="N96" s="12"/>
      <c r="O96" s="12"/>
      <c r="P96" s="12"/>
      <c r="AB96" s="12"/>
      <c r="AC96" s="12"/>
      <c r="AD96" s="12"/>
      <c r="AE96" s="12"/>
    </row>
    <row r="97" spans="13:31" ht="12.75" x14ac:dyDescent="0.2">
      <c r="M97" s="12"/>
      <c r="N97" s="12"/>
      <c r="O97" s="12"/>
      <c r="P97" s="12"/>
      <c r="AB97" s="12"/>
      <c r="AC97" s="12"/>
      <c r="AD97" s="12"/>
      <c r="AE97" s="12"/>
    </row>
    <row r="98" spans="13:31" ht="12.75" x14ac:dyDescent="0.2">
      <c r="M98" s="12"/>
      <c r="N98" s="12"/>
      <c r="O98" s="12"/>
      <c r="P98" s="12"/>
      <c r="AB98" s="12"/>
      <c r="AC98" s="12"/>
      <c r="AD98" s="12"/>
      <c r="AE98" s="12"/>
    </row>
    <row r="99" spans="13:31" ht="12.75" x14ac:dyDescent="0.2">
      <c r="M99" s="12"/>
      <c r="N99" s="12"/>
      <c r="O99" s="12"/>
      <c r="P99" s="12"/>
      <c r="AB99" s="12"/>
      <c r="AC99" s="12"/>
      <c r="AD99" s="12"/>
      <c r="AE99" s="12"/>
    </row>
    <row r="100" spans="13:31" ht="12.75" x14ac:dyDescent="0.2">
      <c r="M100" s="12"/>
      <c r="N100" s="12"/>
      <c r="O100" s="12"/>
      <c r="P100" s="12"/>
      <c r="AB100" s="12"/>
      <c r="AC100" s="12"/>
      <c r="AD100" s="12"/>
      <c r="AE100" s="12"/>
    </row>
    <row r="101" spans="13:31" ht="12.75" x14ac:dyDescent="0.2">
      <c r="M101" s="12"/>
      <c r="N101" s="12"/>
      <c r="O101" s="12"/>
      <c r="P101" s="12"/>
      <c r="AB101" s="12"/>
      <c r="AC101" s="12"/>
      <c r="AD101" s="12"/>
      <c r="AE101" s="12"/>
    </row>
    <row r="102" spans="13:31" ht="12.75" x14ac:dyDescent="0.2">
      <c r="M102" s="12"/>
      <c r="N102" s="12"/>
      <c r="O102" s="12"/>
      <c r="P102" s="12"/>
      <c r="AB102" s="12"/>
      <c r="AC102" s="12"/>
      <c r="AD102" s="12"/>
      <c r="AE102" s="12"/>
    </row>
    <row r="103" spans="13:31" ht="12.75" x14ac:dyDescent="0.2">
      <c r="M103" s="12"/>
      <c r="N103" s="12"/>
      <c r="O103" s="12"/>
      <c r="P103" s="12"/>
      <c r="AB103" s="12"/>
      <c r="AC103" s="12"/>
      <c r="AD103" s="12"/>
      <c r="AE103" s="12"/>
    </row>
    <row r="104" spans="13:31" ht="12.75" x14ac:dyDescent="0.2">
      <c r="M104" s="12"/>
      <c r="N104" s="12"/>
      <c r="O104" s="12"/>
      <c r="P104" s="12"/>
      <c r="AB104" s="12"/>
      <c r="AC104" s="12"/>
      <c r="AD104" s="12"/>
      <c r="AE104" s="12"/>
    </row>
    <row r="105" spans="13:31" ht="12.75" x14ac:dyDescent="0.2">
      <c r="M105" s="12"/>
      <c r="N105" s="12"/>
      <c r="O105" s="12"/>
      <c r="P105" s="12"/>
      <c r="AB105" s="12"/>
      <c r="AC105" s="12"/>
      <c r="AD105" s="12"/>
      <c r="AE105" s="12"/>
    </row>
    <row r="106" spans="13:31" ht="12.75" x14ac:dyDescent="0.2">
      <c r="M106" s="12"/>
      <c r="N106" s="12"/>
      <c r="O106" s="12"/>
      <c r="P106" s="12"/>
      <c r="AB106" s="12"/>
      <c r="AC106" s="12"/>
      <c r="AD106" s="12"/>
      <c r="AE106" s="12"/>
    </row>
    <row r="107" spans="13:31" ht="12.75" x14ac:dyDescent="0.2">
      <c r="M107" s="12"/>
      <c r="N107" s="12"/>
      <c r="O107" s="12"/>
      <c r="P107" s="12"/>
      <c r="AB107" s="12"/>
      <c r="AC107" s="12"/>
      <c r="AD107" s="12"/>
      <c r="AE107" s="12"/>
    </row>
    <row r="108" spans="13:31" ht="12.75" x14ac:dyDescent="0.2">
      <c r="M108" s="12"/>
      <c r="N108" s="12"/>
      <c r="O108" s="12"/>
      <c r="P108" s="12"/>
      <c r="AB108" s="12"/>
      <c r="AC108" s="12"/>
      <c r="AD108" s="12"/>
      <c r="AE108" s="12"/>
    </row>
    <row r="109" spans="13:31" ht="12.75" x14ac:dyDescent="0.2">
      <c r="M109" s="12"/>
      <c r="N109" s="12"/>
      <c r="O109" s="12"/>
      <c r="P109" s="12"/>
      <c r="AB109" s="12"/>
      <c r="AC109" s="12"/>
      <c r="AD109" s="12"/>
      <c r="AE109" s="12"/>
    </row>
    <row r="110" spans="13:31" ht="12.75" x14ac:dyDescent="0.2">
      <c r="M110" s="12"/>
      <c r="N110" s="12"/>
      <c r="O110" s="12"/>
      <c r="P110" s="12"/>
      <c r="AB110" s="12"/>
      <c r="AC110" s="12"/>
      <c r="AD110" s="12"/>
      <c r="AE110" s="12"/>
    </row>
    <row r="111" spans="13:31" ht="12.75" x14ac:dyDescent="0.2">
      <c r="M111" s="12"/>
      <c r="N111" s="12"/>
      <c r="O111" s="12"/>
      <c r="P111" s="12"/>
      <c r="AB111" s="12"/>
      <c r="AC111" s="12"/>
      <c r="AD111" s="12"/>
      <c r="AE111" s="12"/>
    </row>
    <row r="112" spans="13:31" ht="12.75" x14ac:dyDescent="0.2">
      <c r="M112" s="12"/>
      <c r="N112" s="12"/>
      <c r="O112" s="12"/>
      <c r="P112" s="12"/>
      <c r="AB112" s="12"/>
      <c r="AC112" s="12"/>
      <c r="AD112" s="12"/>
      <c r="AE112" s="12"/>
    </row>
    <row r="113" spans="13:31" ht="12.75" x14ac:dyDescent="0.2">
      <c r="M113" s="12"/>
      <c r="N113" s="12"/>
      <c r="O113" s="12"/>
      <c r="P113" s="12"/>
      <c r="AB113" s="12"/>
      <c r="AC113" s="12"/>
      <c r="AD113" s="12"/>
      <c r="AE113" s="12"/>
    </row>
    <row r="114" spans="13:31" ht="12.75" x14ac:dyDescent="0.2">
      <c r="M114" s="12"/>
      <c r="N114" s="12"/>
      <c r="O114" s="12"/>
      <c r="P114" s="12"/>
      <c r="AB114" s="12"/>
      <c r="AC114" s="12"/>
      <c r="AD114" s="12"/>
      <c r="AE114" s="12"/>
    </row>
    <row r="115" spans="13:31" ht="12.75" x14ac:dyDescent="0.2">
      <c r="M115" s="12"/>
      <c r="N115" s="12"/>
      <c r="O115" s="12"/>
      <c r="P115" s="12"/>
      <c r="AB115" s="12"/>
      <c r="AC115" s="12"/>
      <c r="AD115" s="12"/>
      <c r="AE115" s="12"/>
    </row>
    <row r="116" spans="13:31" ht="12.75" x14ac:dyDescent="0.2">
      <c r="M116" s="12"/>
      <c r="N116" s="12"/>
      <c r="O116" s="12"/>
      <c r="P116" s="12"/>
      <c r="AB116" s="12"/>
      <c r="AC116" s="12"/>
      <c r="AD116" s="12"/>
      <c r="AE116" s="12"/>
    </row>
    <row r="117" spans="13:31" ht="12.75" x14ac:dyDescent="0.2">
      <c r="M117" s="12"/>
      <c r="N117" s="12"/>
      <c r="O117" s="12"/>
      <c r="P117" s="12"/>
      <c r="AB117" s="12"/>
      <c r="AC117" s="12"/>
      <c r="AD117" s="12"/>
      <c r="AE117" s="12"/>
    </row>
    <row r="118" spans="13:31" ht="12.75" x14ac:dyDescent="0.2">
      <c r="M118" s="12"/>
      <c r="N118" s="12"/>
      <c r="O118" s="12"/>
      <c r="P118" s="12"/>
      <c r="AB118" s="12"/>
      <c r="AC118" s="12"/>
      <c r="AD118" s="12"/>
      <c r="AE118" s="12"/>
    </row>
    <row r="119" spans="13:31" ht="12.75" x14ac:dyDescent="0.2">
      <c r="M119" s="12"/>
      <c r="N119" s="12"/>
      <c r="O119" s="12"/>
      <c r="P119" s="12"/>
      <c r="AB119" s="12"/>
      <c r="AC119" s="12"/>
      <c r="AD119" s="12"/>
      <c r="AE119" s="12"/>
    </row>
    <row r="120" spans="13:31" ht="12.75" x14ac:dyDescent="0.2">
      <c r="M120" s="12"/>
      <c r="N120" s="12"/>
      <c r="O120" s="12"/>
      <c r="P120" s="12"/>
      <c r="AB120" s="12"/>
      <c r="AC120" s="12"/>
      <c r="AD120" s="12"/>
      <c r="AE120" s="12"/>
    </row>
    <row r="121" spans="13:31" ht="12.75" x14ac:dyDescent="0.2">
      <c r="M121" s="12"/>
      <c r="N121" s="12"/>
      <c r="O121" s="12"/>
      <c r="P121" s="12"/>
      <c r="AB121" s="12"/>
      <c r="AC121" s="12"/>
      <c r="AD121" s="12"/>
      <c r="AE121" s="12"/>
    </row>
    <row r="122" spans="13:31" ht="12.75" x14ac:dyDescent="0.2">
      <c r="M122" s="12"/>
      <c r="N122" s="12"/>
      <c r="O122" s="12"/>
      <c r="P122" s="12"/>
      <c r="AB122" s="12"/>
      <c r="AC122" s="12"/>
      <c r="AD122" s="12"/>
      <c r="AE122" s="12"/>
    </row>
    <row r="123" spans="13:31" ht="12.75" x14ac:dyDescent="0.2">
      <c r="M123" s="12"/>
      <c r="N123" s="12"/>
      <c r="O123" s="12"/>
      <c r="P123" s="12"/>
      <c r="AB123" s="12"/>
      <c r="AC123" s="12"/>
      <c r="AD123" s="12"/>
      <c r="AE123" s="12"/>
    </row>
    <row r="124" spans="13:31" ht="12.75" x14ac:dyDescent="0.2">
      <c r="M124" s="12"/>
      <c r="N124" s="12"/>
      <c r="O124" s="12"/>
      <c r="P124" s="12"/>
      <c r="AB124" s="12"/>
      <c r="AC124" s="12"/>
      <c r="AD124" s="12"/>
      <c r="AE124" s="12"/>
    </row>
    <row r="125" spans="13:31" ht="12.75" x14ac:dyDescent="0.2">
      <c r="M125" s="12"/>
      <c r="N125" s="12"/>
      <c r="O125" s="12"/>
      <c r="P125" s="12"/>
      <c r="AB125" s="12"/>
      <c r="AC125" s="12"/>
      <c r="AD125" s="12"/>
      <c r="AE125" s="12"/>
    </row>
    <row r="126" spans="13:31" ht="12.75" x14ac:dyDescent="0.2">
      <c r="M126" s="12"/>
      <c r="N126" s="12"/>
      <c r="O126" s="12"/>
      <c r="P126" s="12"/>
      <c r="AB126" s="12"/>
      <c r="AC126" s="12"/>
      <c r="AD126" s="12"/>
      <c r="AE126" s="12"/>
    </row>
    <row r="127" spans="13:31" ht="12.75" x14ac:dyDescent="0.2">
      <c r="M127" s="12"/>
      <c r="N127" s="12"/>
      <c r="O127" s="12"/>
      <c r="P127" s="12"/>
      <c r="AB127" s="12"/>
      <c r="AC127" s="12"/>
      <c r="AD127" s="12"/>
      <c r="AE127" s="12"/>
    </row>
    <row r="128" spans="13:31" ht="12.75" x14ac:dyDescent="0.2">
      <c r="M128" s="12"/>
      <c r="N128" s="12"/>
      <c r="O128" s="12"/>
      <c r="P128" s="12"/>
      <c r="AB128" s="12"/>
      <c r="AC128" s="12"/>
      <c r="AD128" s="12"/>
      <c r="AE128" s="12"/>
    </row>
    <row r="129" spans="13:31" ht="12.75" x14ac:dyDescent="0.2">
      <c r="M129" s="12"/>
      <c r="N129" s="12"/>
      <c r="O129" s="12"/>
      <c r="P129" s="12"/>
      <c r="AB129" s="12"/>
      <c r="AC129" s="12"/>
      <c r="AD129" s="12"/>
      <c r="AE129" s="12"/>
    </row>
    <row r="130" spans="13:31" ht="12.75" x14ac:dyDescent="0.2">
      <c r="M130" s="12"/>
      <c r="N130" s="12"/>
      <c r="O130" s="12"/>
      <c r="P130" s="12"/>
      <c r="AB130" s="12"/>
      <c r="AC130" s="12"/>
      <c r="AD130" s="12"/>
      <c r="AE130" s="12"/>
    </row>
    <row r="131" spans="13:31" ht="12.75" x14ac:dyDescent="0.2">
      <c r="M131" s="12"/>
      <c r="N131" s="12"/>
      <c r="O131" s="12"/>
      <c r="P131" s="12"/>
      <c r="AB131" s="12"/>
      <c r="AC131" s="12"/>
      <c r="AD131" s="12"/>
      <c r="AE131" s="12"/>
    </row>
    <row r="132" spans="13:31" ht="12.75" x14ac:dyDescent="0.2">
      <c r="M132" s="12"/>
      <c r="N132" s="12"/>
      <c r="O132" s="12"/>
      <c r="P132" s="12"/>
      <c r="AB132" s="12"/>
      <c r="AC132" s="12"/>
      <c r="AD132" s="12"/>
      <c r="AE132" s="12"/>
    </row>
    <row r="133" spans="13:31" ht="12.75" x14ac:dyDescent="0.2">
      <c r="M133" s="12"/>
      <c r="N133" s="12"/>
      <c r="O133" s="12"/>
      <c r="P133" s="12"/>
      <c r="AB133" s="12"/>
      <c r="AC133" s="12"/>
      <c r="AD133" s="12"/>
      <c r="AE133" s="12"/>
    </row>
    <row r="134" spans="13:31" ht="12.75" x14ac:dyDescent="0.2">
      <c r="M134" s="12"/>
      <c r="N134" s="12"/>
      <c r="O134" s="12"/>
      <c r="P134" s="12"/>
      <c r="AB134" s="12"/>
      <c r="AC134" s="12"/>
      <c r="AD134" s="12"/>
      <c r="AE134" s="12"/>
    </row>
    <row r="135" spans="13:31" ht="12.75" x14ac:dyDescent="0.2">
      <c r="M135" s="12"/>
      <c r="N135" s="12"/>
      <c r="O135" s="12"/>
      <c r="P135" s="12"/>
      <c r="AB135" s="12"/>
      <c r="AC135" s="12"/>
      <c r="AD135" s="12"/>
      <c r="AE135" s="12"/>
    </row>
    <row r="136" spans="13:31" ht="12.75" x14ac:dyDescent="0.2">
      <c r="M136" s="12"/>
      <c r="N136" s="12"/>
      <c r="O136" s="12"/>
      <c r="P136" s="12"/>
      <c r="AB136" s="12"/>
      <c r="AC136" s="12"/>
      <c r="AD136" s="12"/>
      <c r="AE136" s="12"/>
    </row>
    <row r="137" spans="13:31" ht="12.75" x14ac:dyDescent="0.2">
      <c r="M137" s="12"/>
      <c r="N137" s="12"/>
      <c r="O137" s="12"/>
      <c r="P137" s="12"/>
      <c r="AB137" s="12"/>
      <c r="AC137" s="12"/>
      <c r="AD137" s="12"/>
      <c r="AE137" s="12"/>
    </row>
    <row r="138" spans="13:31" ht="12.75" x14ac:dyDescent="0.2">
      <c r="M138" s="12"/>
      <c r="N138" s="12"/>
      <c r="O138" s="12"/>
      <c r="P138" s="12"/>
      <c r="AB138" s="12"/>
      <c r="AC138" s="12"/>
      <c r="AD138" s="12"/>
      <c r="AE138" s="12"/>
    </row>
    <row r="139" spans="13:31" ht="12.75" x14ac:dyDescent="0.2">
      <c r="M139" s="12"/>
      <c r="N139" s="12"/>
      <c r="O139" s="12"/>
      <c r="P139" s="12"/>
      <c r="AB139" s="12"/>
      <c r="AC139" s="12"/>
      <c r="AD139" s="12"/>
      <c r="AE139" s="12"/>
    </row>
    <row r="140" spans="13:31" ht="12.75" x14ac:dyDescent="0.2">
      <c r="M140" s="12"/>
      <c r="N140" s="12"/>
      <c r="O140" s="12"/>
      <c r="P140" s="12"/>
      <c r="AB140" s="12"/>
      <c r="AC140" s="12"/>
      <c r="AD140" s="12"/>
      <c r="AE140" s="12"/>
    </row>
    <row r="141" spans="13:31" ht="12.75" x14ac:dyDescent="0.2">
      <c r="M141" s="12"/>
      <c r="N141" s="12"/>
      <c r="O141" s="12"/>
      <c r="P141" s="12"/>
      <c r="AB141" s="12"/>
      <c r="AC141" s="12"/>
      <c r="AD141" s="12"/>
      <c r="AE141" s="12"/>
    </row>
    <row r="142" spans="13:31" ht="12.75" x14ac:dyDescent="0.2">
      <c r="M142" s="12"/>
      <c r="N142" s="12"/>
      <c r="O142" s="12"/>
      <c r="P142" s="12"/>
      <c r="AB142" s="12"/>
      <c r="AC142" s="12"/>
      <c r="AD142" s="12"/>
      <c r="AE142" s="12"/>
    </row>
    <row r="143" spans="13:31" ht="12.75" x14ac:dyDescent="0.2">
      <c r="M143" s="12"/>
      <c r="N143" s="12"/>
      <c r="O143" s="12"/>
      <c r="P143" s="12"/>
      <c r="AB143" s="12"/>
      <c r="AC143" s="12"/>
      <c r="AD143" s="12"/>
      <c r="AE143" s="12"/>
    </row>
    <row r="144" spans="13:31" ht="12.75" x14ac:dyDescent="0.2">
      <c r="M144" s="12"/>
      <c r="N144" s="12"/>
      <c r="O144" s="12"/>
      <c r="P144" s="12"/>
      <c r="AB144" s="12"/>
      <c r="AC144" s="12"/>
      <c r="AD144" s="12"/>
      <c r="AE144" s="12"/>
    </row>
    <row r="145" spans="13:31" ht="12.75" x14ac:dyDescent="0.2">
      <c r="M145" s="12"/>
      <c r="N145" s="12"/>
      <c r="O145" s="12"/>
      <c r="P145" s="12"/>
      <c r="AB145" s="12"/>
      <c r="AC145" s="12"/>
      <c r="AD145" s="12"/>
      <c r="AE145" s="12"/>
    </row>
    <row r="146" spans="13:31" ht="12.75" x14ac:dyDescent="0.2">
      <c r="M146" s="12"/>
      <c r="N146" s="12"/>
      <c r="O146" s="12"/>
      <c r="P146" s="12"/>
      <c r="AB146" s="12"/>
      <c r="AC146" s="12"/>
      <c r="AD146" s="12"/>
      <c r="AE146" s="12"/>
    </row>
    <row r="147" spans="13:31" ht="12.75" x14ac:dyDescent="0.2">
      <c r="M147" s="12"/>
      <c r="N147" s="12"/>
      <c r="O147" s="12"/>
      <c r="P147" s="12"/>
      <c r="AB147" s="12"/>
      <c r="AC147" s="12"/>
      <c r="AD147" s="12"/>
      <c r="AE147" s="12"/>
    </row>
    <row r="148" spans="13:31" ht="12.75" x14ac:dyDescent="0.2">
      <c r="M148" s="12"/>
      <c r="N148" s="12"/>
      <c r="O148" s="12"/>
      <c r="P148" s="12"/>
      <c r="AB148" s="12"/>
      <c r="AC148" s="12"/>
      <c r="AD148" s="12"/>
      <c r="AE148" s="12"/>
    </row>
    <row r="149" spans="13:31" ht="12.75" x14ac:dyDescent="0.2">
      <c r="M149" s="12"/>
      <c r="N149" s="12"/>
      <c r="O149" s="12"/>
      <c r="P149" s="12"/>
      <c r="AB149" s="12"/>
      <c r="AC149" s="12"/>
      <c r="AD149" s="12"/>
      <c r="AE149" s="12"/>
    </row>
    <row r="150" spans="13:31" ht="12.75" x14ac:dyDescent="0.2">
      <c r="M150" s="12"/>
      <c r="N150" s="12"/>
      <c r="O150" s="12"/>
      <c r="P150" s="12"/>
      <c r="AB150" s="12"/>
      <c r="AC150" s="12"/>
      <c r="AD150" s="12"/>
      <c r="AE150" s="12"/>
    </row>
    <row r="151" spans="13:31" ht="12.75" x14ac:dyDescent="0.2">
      <c r="M151" s="12"/>
      <c r="N151" s="12"/>
      <c r="O151" s="12"/>
      <c r="P151" s="12"/>
      <c r="AB151" s="12"/>
      <c r="AC151" s="12"/>
      <c r="AD151" s="12"/>
      <c r="AE151" s="12"/>
    </row>
    <row r="152" spans="13:31" ht="12.75" x14ac:dyDescent="0.2">
      <c r="M152" s="12"/>
      <c r="N152" s="12"/>
      <c r="O152" s="12"/>
      <c r="P152" s="12"/>
      <c r="AB152" s="12"/>
      <c r="AC152" s="12"/>
      <c r="AD152" s="12"/>
      <c r="AE152" s="12"/>
    </row>
    <row r="153" spans="13:31" ht="12.75" x14ac:dyDescent="0.2">
      <c r="M153" s="12"/>
      <c r="N153" s="12"/>
      <c r="O153" s="12"/>
      <c r="P153" s="12"/>
      <c r="AB153" s="12"/>
      <c r="AC153" s="12"/>
      <c r="AD153" s="12"/>
      <c r="AE153" s="12"/>
    </row>
    <row r="154" spans="13:31" ht="12.75" x14ac:dyDescent="0.2">
      <c r="M154" s="12"/>
      <c r="N154" s="12"/>
      <c r="O154" s="12"/>
      <c r="P154" s="12"/>
      <c r="AB154" s="12"/>
      <c r="AC154" s="12"/>
      <c r="AD154" s="12"/>
      <c r="AE154" s="12"/>
    </row>
    <row r="155" spans="13:31" ht="12.75" x14ac:dyDescent="0.2">
      <c r="M155" s="12"/>
      <c r="N155" s="12"/>
      <c r="O155" s="12"/>
      <c r="P155" s="12"/>
      <c r="AB155" s="12"/>
      <c r="AC155" s="12"/>
      <c r="AD155" s="12"/>
      <c r="AE155" s="12"/>
    </row>
    <row r="156" spans="13:31" ht="12.75" x14ac:dyDescent="0.2">
      <c r="M156" s="12"/>
      <c r="N156" s="12"/>
      <c r="O156" s="12"/>
      <c r="P156" s="12"/>
      <c r="AB156" s="12"/>
      <c r="AC156" s="12"/>
      <c r="AD156" s="12"/>
      <c r="AE156" s="12"/>
    </row>
    <row r="157" spans="13:31" ht="12.75" x14ac:dyDescent="0.2">
      <c r="M157" s="12"/>
      <c r="N157" s="12"/>
      <c r="O157" s="12"/>
      <c r="P157" s="12"/>
      <c r="AB157" s="12"/>
      <c r="AC157" s="12"/>
      <c r="AD157" s="12"/>
      <c r="AE157" s="12"/>
    </row>
    <row r="158" spans="13:31" ht="12.75" x14ac:dyDescent="0.2">
      <c r="M158" s="12"/>
      <c r="N158" s="12"/>
      <c r="O158" s="12"/>
      <c r="P158" s="12"/>
      <c r="AB158" s="12"/>
      <c r="AC158" s="12"/>
      <c r="AD158" s="12"/>
      <c r="AE158" s="12"/>
    </row>
    <row r="159" spans="13:31" ht="12.75" x14ac:dyDescent="0.2">
      <c r="M159" s="12"/>
      <c r="N159" s="12"/>
      <c r="O159" s="12"/>
      <c r="P159" s="12"/>
      <c r="AB159" s="12"/>
      <c r="AC159" s="12"/>
      <c r="AD159" s="12"/>
      <c r="AE159" s="12"/>
    </row>
    <row r="160" spans="13:31" ht="12.75" x14ac:dyDescent="0.2">
      <c r="M160" s="12"/>
      <c r="N160" s="12"/>
      <c r="O160" s="12"/>
      <c r="P160" s="12"/>
      <c r="AB160" s="12"/>
      <c r="AC160" s="12"/>
      <c r="AD160" s="12"/>
      <c r="AE160" s="12"/>
    </row>
    <row r="161" spans="13:31" ht="12.75" x14ac:dyDescent="0.2">
      <c r="M161" s="12"/>
      <c r="N161" s="12"/>
      <c r="O161" s="12"/>
      <c r="P161" s="12"/>
      <c r="AB161" s="12"/>
      <c r="AC161" s="12"/>
      <c r="AD161" s="12"/>
      <c r="AE161" s="12"/>
    </row>
    <row r="162" spans="13:31" ht="12.75" x14ac:dyDescent="0.2">
      <c r="M162" s="12"/>
      <c r="N162" s="12"/>
      <c r="O162" s="12"/>
      <c r="P162" s="12"/>
      <c r="AB162" s="12"/>
      <c r="AC162" s="12"/>
      <c r="AD162" s="12"/>
      <c r="AE162" s="12"/>
    </row>
    <row r="163" spans="13:31" ht="12.75" x14ac:dyDescent="0.2">
      <c r="M163" s="12"/>
      <c r="N163" s="12"/>
      <c r="O163" s="12"/>
      <c r="P163" s="12"/>
      <c r="AB163" s="12"/>
      <c r="AC163" s="12"/>
      <c r="AD163" s="12"/>
      <c r="AE163" s="12"/>
    </row>
    <row r="164" spans="13:31" ht="12.75" x14ac:dyDescent="0.2">
      <c r="M164" s="12"/>
      <c r="N164" s="12"/>
      <c r="O164" s="12"/>
      <c r="P164" s="12"/>
      <c r="AB164" s="12"/>
      <c r="AC164" s="12"/>
      <c r="AD164" s="12"/>
      <c r="AE164" s="12"/>
    </row>
    <row r="165" spans="13:31" ht="12.75" x14ac:dyDescent="0.2">
      <c r="M165" s="12"/>
      <c r="N165" s="12"/>
      <c r="O165" s="12"/>
      <c r="P165" s="12"/>
      <c r="AB165" s="12"/>
      <c r="AC165" s="12"/>
      <c r="AD165" s="12"/>
      <c r="AE165" s="12"/>
    </row>
    <row r="166" spans="13:31" ht="12.75" x14ac:dyDescent="0.2">
      <c r="M166" s="12"/>
      <c r="N166" s="12"/>
      <c r="O166" s="12"/>
      <c r="P166" s="12"/>
      <c r="AB166" s="12"/>
      <c r="AC166" s="12"/>
      <c r="AD166" s="12"/>
      <c r="AE166" s="12"/>
    </row>
    <row r="167" spans="13:31" ht="12.75" x14ac:dyDescent="0.2">
      <c r="M167" s="12"/>
      <c r="N167" s="12"/>
      <c r="O167" s="12"/>
      <c r="P167" s="12"/>
      <c r="AB167" s="12"/>
      <c r="AC167" s="12"/>
      <c r="AD167" s="12"/>
      <c r="AE167" s="12"/>
    </row>
    <row r="168" spans="13:31" ht="12.75" x14ac:dyDescent="0.2">
      <c r="M168" s="12"/>
      <c r="N168" s="12"/>
      <c r="O168" s="12"/>
      <c r="P168" s="12"/>
      <c r="AB168" s="12"/>
      <c r="AC168" s="12"/>
      <c r="AD168" s="12"/>
      <c r="AE168" s="12"/>
    </row>
    <row r="169" spans="13:31" ht="12.75" x14ac:dyDescent="0.2">
      <c r="M169" s="12"/>
      <c r="N169" s="12"/>
      <c r="O169" s="12"/>
      <c r="P169" s="12"/>
      <c r="AB169" s="12"/>
      <c r="AC169" s="12"/>
      <c r="AD169" s="12"/>
      <c r="AE169" s="12"/>
    </row>
    <row r="170" spans="13:31" ht="12.75" x14ac:dyDescent="0.2">
      <c r="M170" s="12"/>
      <c r="N170" s="12"/>
      <c r="O170" s="12"/>
      <c r="P170" s="12"/>
      <c r="AB170" s="12"/>
      <c r="AC170" s="12"/>
      <c r="AD170" s="12"/>
      <c r="AE170" s="12"/>
    </row>
    <row r="171" spans="13:31" ht="12.75" x14ac:dyDescent="0.2">
      <c r="M171" s="12"/>
      <c r="N171" s="12"/>
      <c r="O171" s="12"/>
      <c r="P171" s="12"/>
      <c r="AB171" s="12"/>
      <c r="AC171" s="12"/>
      <c r="AD171" s="12"/>
      <c r="AE171" s="12"/>
    </row>
    <row r="172" spans="13:31" ht="12.75" x14ac:dyDescent="0.2">
      <c r="M172" s="12"/>
      <c r="N172" s="12"/>
      <c r="O172" s="12"/>
      <c r="P172" s="12"/>
      <c r="AB172" s="12"/>
      <c r="AC172" s="12"/>
      <c r="AD172" s="12"/>
      <c r="AE172" s="12"/>
    </row>
    <row r="173" spans="13:31" ht="12.75" x14ac:dyDescent="0.2">
      <c r="M173" s="12"/>
      <c r="N173" s="12"/>
      <c r="O173" s="12"/>
      <c r="P173" s="12"/>
      <c r="AB173" s="12"/>
      <c r="AC173" s="12"/>
      <c r="AD173" s="12"/>
      <c r="AE173" s="12"/>
    </row>
    <row r="174" spans="13:31" ht="12.75" x14ac:dyDescent="0.2">
      <c r="M174" s="12"/>
      <c r="N174" s="12"/>
      <c r="O174" s="12"/>
      <c r="P174" s="12"/>
      <c r="AB174" s="12"/>
      <c r="AC174" s="12"/>
      <c r="AD174" s="12"/>
      <c r="AE174" s="12"/>
    </row>
    <row r="175" spans="13:31" ht="12.75" x14ac:dyDescent="0.2">
      <c r="M175" s="12"/>
      <c r="N175" s="12"/>
      <c r="O175" s="12"/>
      <c r="P175" s="12"/>
      <c r="AB175" s="12"/>
      <c r="AC175" s="12"/>
      <c r="AD175" s="12"/>
      <c r="AE175" s="12"/>
    </row>
    <row r="176" spans="13:31" ht="12.75" x14ac:dyDescent="0.2">
      <c r="M176" s="12"/>
      <c r="N176" s="12"/>
      <c r="O176" s="12"/>
      <c r="P176" s="12"/>
      <c r="AB176" s="12"/>
      <c r="AC176" s="12"/>
      <c r="AD176" s="12"/>
      <c r="AE176" s="12"/>
    </row>
    <row r="177" spans="13:31" ht="12.75" x14ac:dyDescent="0.2">
      <c r="M177" s="12"/>
      <c r="N177" s="12"/>
      <c r="O177" s="12"/>
      <c r="P177" s="12"/>
      <c r="AB177" s="12"/>
      <c r="AC177" s="12"/>
      <c r="AD177" s="12"/>
      <c r="AE177" s="12"/>
    </row>
    <row r="178" spans="13:31" ht="12.75" x14ac:dyDescent="0.2">
      <c r="M178" s="12"/>
      <c r="N178" s="12"/>
      <c r="O178" s="12"/>
      <c r="P178" s="12"/>
      <c r="AB178" s="12"/>
      <c r="AC178" s="12"/>
      <c r="AD178" s="12"/>
      <c r="AE178" s="12"/>
    </row>
    <row r="179" spans="13:31" ht="12.75" x14ac:dyDescent="0.2">
      <c r="M179" s="12"/>
      <c r="N179" s="12"/>
      <c r="O179" s="12"/>
      <c r="P179" s="12"/>
      <c r="AB179" s="12"/>
      <c r="AC179" s="12"/>
      <c r="AD179" s="12"/>
      <c r="AE179" s="12"/>
    </row>
    <row r="180" spans="13:31" ht="12.75" x14ac:dyDescent="0.2">
      <c r="M180" s="12"/>
      <c r="N180" s="12"/>
      <c r="O180" s="12"/>
      <c r="P180" s="12"/>
      <c r="AB180" s="12"/>
      <c r="AC180" s="12"/>
      <c r="AD180" s="12"/>
      <c r="AE180" s="12"/>
    </row>
    <row r="181" spans="13:31" ht="12.75" x14ac:dyDescent="0.2">
      <c r="M181" s="12"/>
      <c r="N181" s="12"/>
      <c r="O181" s="12"/>
      <c r="P181" s="12"/>
      <c r="AB181" s="12"/>
      <c r="AC181" s="12"/>
      <c r="AD181" s="12"/>
      <c r="AE181" s="12"/>
    </row>
    <row r="182" spans="13:31" ht="12.75" x14ac:dyDescent="0.2">
      <c r="M182" s="12"/>
      <c r="N182" s="12"/>
      <c r="O182" s="12"/>
      <c r="P182" s="12"/>
      <c r="AB182" s="12"/>
      <c r="AC182" s="12"/>
      <c r="AD182" s="12"/>
      <c r="AE182" s="12"/>
    </row>
    <row r="183" spans="13:31" ht="12.75" x14ac:dyDescent="0.2">
      <c r="M183" s="12"/>
      <c r="N183" s="12"/>
      <c r="O183" s="12"/>
      <c r="P183" s="12"/>
      <c r="AB183" s="12"/>
      <c r="AC183" s="12"/>
      <c r="AD183" s="12"/>
      <c r="AE183" s="12"/>
    </row>
    <row r="184" spans="13:31" ht="12.75" x14ac:dyDescent="0.2">
      <c r="M184" s="12"/>
      <c r="N184" s="12"/>
      <c r="O184" s="12"/>
      <c r="P184" s="12"/>
      <c r="AB184" s="12"/>
      <c r="AC184" s="12"/>
      <c r="AD184" s="12"/>
      <c r="AE184" s="12"/>
    </row>
    <row r="185" spans="13:31" ht="12.75" x14ac:dyDescent="0.2">
      <c r="M185" s="12"/>
      <c r="N185" s="12"/>
      <c r="O185" s="12"/>
      <c r="P185" s="12"/>
      <c r="AB185" s="12"/>
      <c r="AC185" s="12"/>
      <c r="AD185" s="12"/>
      <c r="AE185" s="12"/>
    </row>
    <row r="186" spans="13:31" ht="12.75" x14ac:dyDescent="0.2">
      <c r="M186" s="12"/>
      <c r="N186" s="12"/>
      <c r="O186" s="12"/>
      <c r="P186" s="12"/>
      <c r="AB186" s="12"/>
      <c r="AC186" s="12"/>
      <c r="AD186" s="12"/>
      <c r="AE186" s="12"/>
    </row>
    <row r="187" spans="13:31" ht="12.75" x14ac:dyDescent="0.2">
      <c r="M187" s="12"/>
      <c r="N187" s="12"/>
      <c r="O187" s="12"/>
      <c r="P187" s="12"/>
      <c r="AB187" s="12"/>
      <c r="AC187" s="12"/>
      <c r="AD187" s="12"/>
      <c r="AE187" s="12"/>
    </row>
    <row r="188" spans="13:31" ht="12.75" x14ac:dyDescent="0.2">
      <c r="M188" s="12"/>
      <c r="N188" s="12"/>
      <c r="O188" s="12"/>
      <c r="P188" s="12"/>
      <c r="AB188" s="12"/>
      <c r="AC188" s="12"/>
      <c r="AD188" s="12"/>
      <c r="AE188" s="12"/>
    </row>
    <row r="189" spans="13:31" ht="12.75" x14ac:dyDescent="0.2">
      <c r="M189" s="12"/>
      <c r="N189" s="12"/>
      <c r="O189" s="12"/>
      <c r="P189" s="12"/>
      <c r="AB189" s="12"/>
      <c r="AC189" s="12"/>
      <c r="AD189" s="12"/>
      <c r="AE189" s="12"/>
    </row>
    <row r="190" spans="13:31" ht="12.75" x14ac:dyDescent="0.2">
      <c r="M190" s="12"/>
      <c r="N190" s="12"/>
      <c r="O190" s="12"/>
      <c r="P190" s="12"/>
      <c r="AB190" s="12"/>
      <c r="AC190" s="12"/>
      <c r="AD190" s="12"/>
      <c r="AE190" s="12"/>
    </row>
    <row r="191" spans="13:31" ht="12.75" x14ac:dyDescent="0.2">
      <c r="M191" s="12"/>
      <c r="N191" s="12"/>
      <c r="O191" s="12"/>
      <c r="P191" s="12"/>
      <c r="AB191" s="12"/>
      <c r="AC191" s="12"/>
      <c r="AD191" s="12"/>
      <c r="AE191" s="12"/>
    </row>
    <row r="192" spans="13:31" ht="12.75" x14ac:dyDescent="0.2">
      <c r="M192" s="12"/>
      <c r="N192" s="12"/>
      <c r="O192" s="12"/>
      <c r="P192" s="12"/>
      <c r="AB192" s="12"/>
      <c r="AC192" s="12"/>
      <c r="AD192" s="12"/>
      <c r="AE192" s="12"/>
    </row>
    <row r="193" spans="13:31" ht="12.75" x14ac:dyDescent="0.2">
      <c r="M193" s="12"/>
      <c r="N193" s="12"/>
      <c r="O193" s="12"/>
      <c r="P193" s="12"/>
      <c r="AB193" s="12"/>
      <c r="AC193" s="12"/>
      <c r="AD193" s="12"/>
      <c r="AE193" s="12"/>
    </row>
    <row r="194" spans="13:31" ht="12.75" x14ac:dyDescent="0.2">
      <c r="M194" s="12"/>
      <c r="N194" s="12"/>
      <c r="O194" s="12"/>
      <c r="P194" s="12"/>
      <c r="AB194" s="12"/>
      <c r="AC194" s="12"/>
      <c r="AD194" s="12"/>
      <c r="AE194" s="12"/>
    </row>
    <row r="195" spans="13:31" ht="12.75" x14ac:dyDescent="0.2">
      <c r="M195" s="12"/>
      <c r="N195" s="12"/>
      <c r="O195" s="12"/>
      <c r="P195" s="12"/>
      <c r="AB195" s="12"/>
      <c r="AC195" s="12"/>
      <c r="AD195" s="12"/>
      <c r="AE195" s="12"/>
    </row>
    <row r="196" spans="13:31" ht="12.75" x14ac:dyDescent="0.2">
      <c r="M196" s="12"/>
      <c r="N196" s="12"/>
      <c r="O196" s="12"/>
      <c r="P196" s="12"/>
      <c r="AB196" s="12"/>
      <c r="AC196" s="12"/>
      <c r="AD196" s="12"/>
      <c r="AE196" s="12"/>
    </row>
    <row r="197" spans="13:31" ht="12.75" x14ac:dyDescent="0.2">
      <c r="M197" s="12"/>
      <c r="N197" s="12"/>
      <c r="O197" s="12"/>
      <c r="P197" s="12"/>
      <c r="AB197" s="12"/>
      <c r="AC197" s="12"/>
      <c r="AD197" s="12"/>
      <c r="AE197" s="12"/>
    </row>
    <row r="198" spans="13:31" ht="12.75" x14ac:dyDescent="0.2">
      <c r="M198" s="12"/>
      <c r="N198" s="12"/>
      <c r="O198" s="12"/>
      <c r="P198" s="12"/>
      <c r="AB198" s="12"/>
      <c r="AC198" s="12"/>
      <c r="AD198" s="12"/>
      <c r="AE198" s="12"/>
    </row>
    <row r="199" spans="13:31" ht="12.75" x14ac:dyDescent="0.2">
      <c r="M199" s="12"/>
      <c r="N199" s="12"/>
      <c r="O199" s="12"/>
      <c r="P199" s="12"/>
      <c r="AB199" s="12"/>
      <c r="AC199" s="12"/>
      <c r="AD199" s="12"/>
      <c r="AE199" s="12"/>
    </row>
    <row r="200" spans="13:31" ht="12.75" x14ac:dyDescent="0.2">
      <c r="M200" s="12"/>
      <c r="N200" s="12"/>
      <c r="O200" s="12"/>
      <c r="P200" s="12"/>
      <c r="AB200" s="12"/>
      <c r="AC200" s="12"/>
      <c r="AD200" s="12"/>
      <c r="AE200" s="12"/>
    </row>
    <row r="201" spans="13:31" ht="12.75" x14ac:dyDescent="0.2">
      <c r="M201" s="12"/>
      <c r="N201" s="12"/>
      <c r="O201" s="12"/>
      <c r="P201" s="12"/>
      <c r="AB201" s="12"/>
      <c r="AC201" s="12"/>
      <c r="AD201" s="12"/>
      <c r="AE201" s="12"/>
    </row>
    <row r="202" spans="13:31" ht="12.75" x14ac:dyDescent="0.2">
      <c r="M202" s="12"/>
      <c r="N202" s="12"/>
      <c r="O202" s="12"/>
      <c r="P202" s="12"/>
      <c r="AB202" s="12"/>
      <c r="AC202" s="12"/>
      <c r="AD202" s="12"/>
      <c r="AE202" s="12"/>
    </row>
    <row r="203" spans="13:31" ht="12.75" x14ac:dyDescent="0.2">
      <c r="M203" s="12"/>
      <c r="N203" s="12"/>
      <c r="O203" s="12"/>
      <c r="P203" s="12"/>
      <c r="AB203" s="12"/>
      <c r="AC203" s="12"/>
      <c r="AD203" s="12"/>
      <c r="AE203" s="12"/>
    </row>
    <row r="204" spans="13:31" ht="12.75" x14ac:dyDescent="0.2">
      <c r="M204" s="12"/>
      <c r="N204" s="12"/>
      <c r="O204" s="12"/>
      <c r="P204" s="12"/>
      <c r="AB204" s="12"/>
      <c r="AC204" s="12"/>
      <c r="AD204" s="12"/>
      <c r="AE204" s="12"/>
    </row>
    <row r="205" spans="13:31" ht="12.75" x14ac:dyDescent="0.2">
      <c r="M205" s="12"/>
      <c r="N205" s="12"/>
      <c r="O205" s="12"/>
      <c r="P205" s="12"/>
      <c r="AB205" s="12"/>
      <c r="AC205" s="12"/>
      <c r="AD205" s="12"/>
      <c r="AE205" s="12"/>
    </row>
    <row r="206" spans="13:31" ht="12.75" x14ac:dyDescent="0.2">
      <c r="M206" s="12"/>
      <c r="N206" s="12"/>
      <c r="O206" s="12"/>
      <c r="P206" s="12"/>
      <c r="AB206" s="12"/>
      <c r="AC206" s="12"/>
      <c r="AD206" s="12"/>
      <c r="AE206" s="12"/>
    </row>
    <row r="207" spans="13:31" ht="12.75" x14ac:dyDescent="0.2">
      <c r="M207" s="12"/>
      <c r="N207" s="12"/>
      <c r="O207" s="12"/>
      <c r="P207" s="12"/>
      <c r="AB207" s="12"/>
      <c r="AC207" s="12"/>
      <c r="AD207" s="12"/>
      <c r="AE207" s="12"/>
    </row>
    <row r="208" spans="13:31" ht="12.75" x14ac:dyDescent="0.2">
      <c r="M208" s="12"/>
      <c r="N208" s="12"/>
      <c r="O208" s="12"/>
      <c r="P208" s="12"/>
      <c r="AB208" s="12"/>
      <c r="AC208" s="12"/>
      <c r="AD208" s="12"/>
      <c r="AE208" s="12"/>
    </row>
    <row r="209" spans="13:31" ht="12.75" x14ac:dyDescent="0.2">
      <c r="M209" s="12"/>
      <c r="N209" s="12"/>
      <c r="O209" s="12"/>
      <c r="P209" s="12"/>
      <c r="AB209" s="12"/>
      <c r="AC209" s="12"/>
      <c r="AD209" s="12"/>
      <c r="AE209" s="12"/>
    </row>
    <row r="210" spans="13:31" ht="12.75" x14ac:dyDescent="0.2">
      <c r="M210" s="12"/>
      <c r="N210" s="12"/>
      <c r="O210" s="12"/>
      <c r="P210" s="12"/>
      <c r="AB210" s="12"/>
      <c r="AC210" s="12"/>
      <c r="AD210" s="12"/>
      <c r="AE210" s="12"/>
    </row>
    <row r="211" spans="13:31" ht="12.75" x14ac:dyDescent="0.2">
      <c r="M211" s="12"/>
      <c r="N211" s="12"/>
      <c r="O211" s="12"/>
      <c r="P211" s="12"/>
      <c r="AB211" s="12"/>
      <c r="AC211" s="12"/>
      <c r="AD211" s="12"/>
      <c r="AE211" s="12"/>
    </row>
    <row r="212" spans="13:31" ht="12.75" x14ac:dyDescent="0.2">
      <c r="M212" s="12"/>
      <c r="N212" s="12"/>
      <c r="O212" s="12"/>
      <c r="P212" s="12"/>
      <c r="AB212" s="12"/>
      <c r="AC212" s="12"/>
      <c r="AD212" s="12"/>
      <c r="AE212" s="12"/>
    </row>
    <row r="213" spans="13:31" ht="12.75" x14ac:dyDescent="0.2">
      <c r="M213" s="12"/>
      <c r="N213" s="12"/>
      <c r="O213" s="12"/>
      <c r="P213" s="12"/>
      <c r="AB213" s="12"/>
      <c r="AC213" s="12"/>
      <c r="AD213" s="12"/>
      <c r="AE213" s="12"/>
    </row>
    <row r="214" spans="13:31" ht="12.75" x14ac:dyDescent="0.2">
      <c r="M214" s="12"/>
      <c r="N214" s="12"/>
      <c r="O214" s="12"/>
      <c r="P214" s="12"/>
      <c r="AB214" s="12"/>
      <c r="AC214" s="12"/>
      <c r="AD214" s="12"/>
      <c r="AE214" s="12"/>
    </row>
    <row r="215" spans="13:31" ht="12.75" x14ac:dyDescent="0.2">
      <c r="M215" s="12"/>
      <c r="N215" s="12"/>
      <c r="O215" s="12"/>
      <c r="P215" s="12"/>
      <c r="AB215" s="12"/>
      <c r="AC215" s="12"/>
      <c r="AD215" s="12"/>
      <c r="AE215" s="12"/>
    </row>
    <row r="216" spans="13:31" ht="12.75" x14ac:dyDescent="0.2">
      <c r="M216" s="12"/>
      <c r="N216" s="12"/>
      <c r="O216" s="12"/>
      <c r="P216" s="12"/>
      <c r="AB216" s="12"/>
      <c r="AC216" s="12"/>
      <c r="AD216" s="12"/>
      <c r="AE216" s="12"/>
    </row>
    <row r="217" spans="13:31" ht="12.75" x14ac:dyDescent="0.2">
      <c r="M217" s="12"/>
      <c r="N217" s="12"/>
      <c r="O217" s="12"/>
      <c r="P217" s="12"/>
      <c r="AB217" s="12"/>
      <c r="AC217" s="12"/>
      <c r="AD217" s="12"/>
      <c r="AE217" s="12"/>
    </row>
    <row r="218" spans="13:31" ht="12.75" x14ac:dyDescent="0.2">
      <c r="M218" s="12"/>
      <c r="N218" s="12"/>
      <c r="O218" s="12"/>
      <c r="P218" s="12"/>
      <c r="AB218" s="12"/>
      <c r="AC218" s="12"/>
      <c r="AD218" s="12"/>
      <c r="AE218" s="12"/>
    </row>
    <row r="219" spans="13:31" ht="12.75" x14ac:dyDescent="0.2">
      <c r="M219" s="12"/>
      <c r="N219" s="12"/>
      <c r="O219" s="12"/>
      <c r="P219" s="12"/>
      <c r="AB219" s="12"/>
      <c r="AC219" s="12"/>
      <c r="AD219" s="12"/>
      <c r="AE219" s="12"/>
    </row>
    <row r="220" spans="13:31" ht="12.75" x14ac:dyDescent="0.2">
      <c r="M220" s="12"/>
      <c r="N220" s="12"/>
      <c r="O220" s="12"/>
      <c r="P220" s="12"/>
      <c r="AB220" s="12"/>
      <c r="AC220" s="12"/>
      <c r="AD220" s="12"/>
      <c r="AE220" s="12"/>
    </row>
    <row r="221" spans="13:31" ht="12.75" x14ac:dyDescent="0.2">
      <c r="M221" s="12"/>
      <c r="N221" s="12"/>
      <c r="O221" s="12"/>
      <c r="P221" s="12"/>
      <c r="AB221" s="12"/>
      <c r="AC221" s="12"/>
      <c r="AD221" s="12"/>
      <c r="AE221" s="12"/>
    </row>
    <row r="222" spans="13:31" ht="12.75" x14ac:dyDescent="0.2">
      <c r="M222" s="12"/>
      <c r="N222" s="12"/>
      <c r="O222" s="12"/>
      <c r="P222" s="12"/>
      <c r="AB222" s="12"/>
      <c r="AC222" s="12"/>
      <c r="AD222" s="12"/>
      <c r="AE222" s="12"/>
    </row>
    <row r="223" spans="13:31" ht="12.75" x14ac:dyDescent="0.2">
      <c r="M223" s="12"/>
      <c r="N223" s="12"/>
      <c r="O223" s="12"/>
      <c r="P223" s="12"/>
      <c r="AB223" s="12"/>
      <c r="AC223" s="12"/>
      <c r="AD223" s="12"/>
      <c r="AE223" s="12"/>
    </row>
    <row r="224" spans="13:31" ht="12.75" x14ac:dyDescent="0.2">
      <c r="M224" s="12"/>
      <c r="N224" s="12"/>
      <c r="O224" s="12"/>
      <c r="P224" s="12"/>
      <c r="AB224" s="12"/>
      <c r="AC224" s="12"/>
      <c r="AD224" s="12"/>
      <c r="AE224" s="12"/>
    </row>
    <row r="225" spans="13:31" ht="12.75" x14ac:dyDescent="0.2">
      <c r="M225" s="12"/>
      <c r="N225" s="12"/>
      <c r="O225" s="12"/>
      <c r="P225" s="12"/>
      <c r="AB225" s="12"/>
      <c r="AC225" s="12"/>
      <c r="AD225" s="12"/>
      <c r="AE225" s="12"/>
    </row>
    <row r="226" spans="13:31" ht="12.75" x14ac:dyDescent="0.2">
      <c r="M226" s="12"/>
      <c r="N226" s="12"/>
      <c r="O226" s="12"/>
      <c r="P226" s="12"/>
      <c r="AB226" s="12"/>
      <c r="AC226" s="12"/>
      <c r="AD226" s="12"/>
      <c r="AE226" s="12"/>
    </row>
    <row r="227" spans="13:31" ht="12.75" x14ac:dyDescent="0.2">
      <c r="M227" s="12"/>
      <c r="N227" s="12"/>
      <c r="O227" s="12"/>
      <c r="P227" s="12"/>
      <c r="AB227" s="12"/>
      <c r="AC227" s="12"/>
      <c r="AD227" s="12"/>
      <c r="AE227" s="12"/>
    </row>
    <row r="228" spans="13:31" ht="12.75" x14ac:dyDescent="0.2">
      <c r="M228" s="12"/>
      <c r="N228" s="12"/>
      <c r="O228" s="12"/>
      <c r="P228" s="12"/>
      <c r="AB228" s="12"/>
      <c r="AC228" s="12"/>
      <c r="AD228" s="12"/>
      <c r="AE228" s="12"/>
    </row>
    <row r="229" spans="13:31" ht="12.75" x14ac:dyDescent="0.2">
      <c r="M229" s="12"/>
      <c r="N229" s="12"/>
      <c r="O229" s="12"/>
      <c r="P229" s="12"/>
      <c r="AB229" s="12"/>
      <c r="AC229" s="12"/>
      <c r="AD229" s="12"/>
      <c r="AE229" s="12"/>
    </row>
    <row r="230" spans="13:31" ht="12.75" x14ac:dyDescent="0.2">
      <c r="M230" s="12"/>
      <c r="N230" s="12"/>
      <c r="O230" s="12"/>
      <c r="P230" s="12"/>
      <c r="AB230" s="12"/>
      <c r="AC230" s="12"/>
      <c r="AD230" s="12"/>
      <c r="AE230" s="12"/>
    </row>
    <row r="231" spans="13:31" ht="12.75" x14ac:dyDescent="0.2">
      <c r="M231" s="12"/>
      <c r="N231" s="12"/>
      <c r="O231" s="12"/>
      <c r="P231" s="12"/>
      <c r="AB231" s="12"/>
      <c r="AC231" s="12"/>
      <c r="AD231" s="12"/>
      <c r="AE231" s="12"/>
    </row>
    <row r="232" spans="13:31" ht="12.75" x14ac:dyDescent="0.2">
      <c r="M232" s="12"/>
      <c r="N232" s="12"/>
      <c r="O232" s="12"/>
      <c r="P232" s="12"/>
      <c r="AB232" s="12"/>
      <c r="AC232" s="12"/>
      <c r="AD232" s="12"/>
      <c r="AE232" s="12"/>
    </row>
    <row r="233" spans="13:31" ht="12.75" x14ac:dyDescent="0.2">
      <c r="M233" s="12"/>
      <c r="N233" s="12"/>
      <c r="O233" s="12"/>
      <c r="P233" s="12"/>
      <c r="AB233" s="12"/>
      <c r="AC233" s="12"/>
      <c r="AD233" s="12"/>
      <c r="AE233" s="12"/>
    </row>
    <row r="234" spans="13:31" ht="12.75" x14ac:dyDescent="0.2">
      <c r="M234" s="12"/>
      <c r="N234" s="12"/>
      <c r="O234" s="12"/>
      <c r="P234" s="12"/>
      <c r="AB234" s="12"/>
      <c r="AC234" s="12"/>
      <c r="AD234" s="12"/>
      <c r="AE234" s="12"/>
    </row>
    <row r="235" spans="13:31" ht="12.75" x14ac:dyDescent="0.2">
      <c r="M235" s="12"/>
      <c r="N235" s="12"/>
      <c r="O235" s="12"/>
      <c r="P235" s="12"/>
      <c r="AB235" s="12"/>
      <c r="AC235" s="12"/>
      <c r="AD235" s="12"/>
      <c r="AE235" s="12"/>
    </row>
    <row r="236" spans="13:31" ht="12.75" x14ac:dyDescent="0.2">
      <c r="M236" s="12"/>
      <c r="N236" s="12"/>
      <c r="O236" s="12"/>
      <c r="P236" s="12"/>
      <c r="AB236" s="12"/>
      <c r="AC236" s="12"/>
      <c r="AD236" s="12"/>
      <c r="AE236" s="12"/>
    </row>
    <row r="237" spans="13:31" ht="12.75" x14ac:dyDescent="0.2">
      <c r="M237" s="12"/>
      <c r="N237" s="12"/>
      <c r="O237" s="12"/>
      <c r="P237" s="12"/>
      <c r="AB237" s="12"/>
      <c r="AC237" s="12"/>
      <c r="AD237" s="12"/>
      <c r="AE237" s="12"/>
    </row>
    <row r="238" spans="13:31" ht="12.75" x14ac:dyDescent="0.2">
      <c r="M238" s="12"/>
      <c r="N238" s="12"/>
      <c r="O238" s="12"/>
      <c r="P238" s="12"/>
      <c r="AB238" s="12"/>
      <c r="AC238" s="12"/>
      <c r="AD238" s="12"/>
      <c r="AE238" s="12"/>
    </row>
    <row r="239" spans="13:31" ht="12.75" x14ac:dyDescent="0.2">
      <c r="M239" s="12"/>
      <c r="N239" s="12"/>
      <c r="O239" s="12"/>
      <c r="P239" s="12"/>
      <c r="AB239" s="12"/>
      <c r="AC239" s="12"/>
      <c r="AD239" s="12"/>
      <c r="AE239" s="12"/>
    </row>
    <row r="240" spans="13:31" ht="12.75" x14ac:dyDescent="0.2">
      <c r="M240" s="12"/>
      <c r="N240" s="12"/>
      <c r="O240" s="12"/>
      <c r="P240" s="12"/>
      <c r="AB240" s="12"/>
      <c r="AC240" s="12"/>
      <c r="AD240" s="12"/>
      <c r="AE240" s="12"/>
    </row>
    <row r="241" spans="13:31" ht="12.75" x14ac:dyDescent="0.2">
      <c r="M241" s="12"/>
      <c r="N241" s="12"/>
      <c r="O241" s="12"/>
      <c r="P241" s="12"/>
      <c r="AB241" s="12"/>
      <c r="AC241" s="12"/>
      <c r="AD241" s="12"/>
      <c r="AE241" s="12"/>
    </row>
    <row r="242" spans="13:31" ht="12.75" x14ac:dyDescent="0.2">
      <c r="M242" s="12"/>
      <c r="N242" s="12"/>
      <c r="O242" s="12"/>
      <c r="P242" s="12"/>
      <c r="AB242" s="12"/>
      <c r="AC242" s="12"/>
      <c r="AD242" s="12"/>
      <c r="AE242" s="12"/>
    </row>
    <row r="243" spans="13:31" ht="12.75" x14ac:dyDescent="0.2">
      <c r="M243" s="12"/>
      <c r="N243" s="12"/>
      <c r="O243" s="12"/>
      <c r="P243" s="12"/>
      <c r="AB243" s="12"/>
      <c r="AC243" s="12"/>
      <c r="AD243" s="12"/>
      <c r="AE243" s="12"/>
    </row>
    <row r="244" spans="13:31" ht="12.75" x14ac:dyDescent="0.2">
      <c r="M244" s="12"/>
      <c r="N244" s="12"/>
      <c r="O244" s="12"/>
      <c r="P244" s="12"/>
      <c r="AB244" s="12"/>
      <c r="AC244" s="12"/>
      <c r="AD244" s="12"/>
      <c r="AE244" s="12"/>
    </row>
    <row r="245" spans="13:31" ht="12.75" x14ac:dyDescent="0.2">
      <c r="M245" s="12"/>
      <c r="N245" s="12"/>
      <c r="O245" s="12"/>
      <c r="P245" s="12"/>
      <c r="AB245" s="12"/>
      <c r="AC245" s="12"/>
      <c r="AD245" s="12"/>
      <c r="AE245" s="12"/>
    </row>
    <row r="246" spans="13:31" ht="12.75" x14ac:dyDescent="0.2">
      <c r="M246" s="12"/>
      <c r="N246" s="12"/>
      <c r="O246" s="12"/>
      <c r="P246" s="12"/>
      <c r="AB246" s="12"/>
      <c r="AC246" s="12"/>
      <c r="AD246" s="12"/>
      <c r="AE246" s="12"/>
    </row>
    <row r="247" spans="13:31" ht="12.75" x14ac:dyDescent="0.2">
      <c r="M247" s="12"/>
      <c r="N247" s="12"/>
      <c r="O247" s="12"/>
      <c r="P247" s="12"/>
      <c r="AB247" s="12"/>
      <c r="AC247" s="12"/>
      <c r="AD247" s="12"/>
      <c r="AE247" s="12"/>
    </row>
    <row r="248" spans="13:31" ht="12.75" x14ac:dyDescent="0.2">
      <c r="M248" s="12"/>
      <c r="N248" s="12"/>
      <c r="O248" s="12"/>
      <c r="P248" s="12"/>
      <c r="AB248" s="12"/>
      <c r="AC248" s="12"/>
      <c r="AD248" s="12"/>
      <c r="AE248" s="12"/>
    </row>
    <row r="249" spans="13:31" ht="12.75" x14ac:dyDescent="0.2">
      <c r="M249" s="12"/>
      <c r="N249" s="12"/>
      <c r="O249" s="12"/>
      <c r="P249" s="12"/>
      <c r="AB249" s="12"/>
      <c r="AC249" s="12"/>
      <c r="AD249" s="12"/>
      <c r="AE249" s="12"/>
    </row>
    <row r="250" spans="13:31" ht="12.75" x14ac:dyDescent="0.2">
      <c r="M250" s="12"/>
      <c r="N250" s="12"/>
      <c r="O250" s="12"/>
      <c r="P250" s="12"/>
      <c r="AB250" s="12"/>
      <c r="AC250" s="12"/>
      <c r="AD250" s="12"/>
      <c r="AE250" s="12"/>
    </row>
    <row r="251" spans="13:31" ht="12.75" x14ac:dyDescent="0.2">
      <c r="M251" s="12"/>
      <c r="N251" s="12"/>
      <c r="O251" s="12"/>
      <c r="P251" s="12"/>
      <c r="AB251" s="12"/>
      <c r="AC251" s="12"/>
      <c r="AD251" s="12"/>
      <c r="AE251" s="12"/>
    </row>
    <row r="252" spans="13:31" ht="12.75" x14ac:dyDescent="0.2">
      <c r="M252" s="12"/>
      <c r="N252" s="12"/>
      <c r="O252" s="12"/>
      <c r="P252" s="12"/>
      <c r="AB252" s="12"/>
      <c r="AC252" s="12"/>
      <c r="AD252" s="12"/>
      <c r="AE252" s="12"/>
    </row>
    <row r="253" spans="13:31" ht="12.75" x14ac:dyDescent="0.2">
      <c r="M253" s="12"/>
      <c r="N253" s="12"/>
      <c r="O253" s="12"/>
      <c r="P253" s="12"/>
      <c r="AB253" s="12"/>
      <c r="AC253" s="12"/>
      <c r="AD253" s="12"/>
      <c r="AE253" s="12"/>
    </row>
    <row r="254" spans="13:31" ht="12.75" x14ac:dyDescent="0.2">
      <c r="M254" s="12"/>
      <c r="N254" s="12"/>
      <c r="O254" s="12"/>
      <c r="P254" s="12"/>
      <c r="AB254" s="12"/>
      <c r="AC254" s="12"/>
      <c r="AD254" s="12"/>
      <c r="AE254" s="12"/>
    </row>
    <row r="255" spans="13:31" ht="12.75" x14ac:dyDescent="0.2">
      <c r="M255" s="12"/>
      <c r="N255" s="12"/>
      <c r="O255" s="12"/>
      <c r="P255" s="12"/>
      <c r="AB255" s="12"/>
      <c r="AC255" s="12"/>
      <c r="AD255" s="12"/>
      <c r="AE255" s="12"/>
    </row>
    <row r="256" spans="13:31" ht="12.75" x14ac:dyDescent="0.2">
      <c r="M256" s="12"/>
      <c r="N256" s="12"/>
      <c r="O256" s="12"/>
      <c r="P256" s="12"/>
      <c r="AB256" s="12"/>
      <c r="AC256" s="12"/>
      <c r="AD256" s="12"/>
      <c r="AE256" s="12"/>
    </row>
    <row r="257" spans="13:31" ht="12.75" x14ac:dyDescent="0.2">
      <c r="M257" s="12"/>
      <c r="N257" s="12"/>
      <c r="O257" s="12"/>
      <c r="P257" s="12"/>
      <c r="AB257" s="12"/>
      <c r="AC257" s="12"/>
      <c r="AD257" s="12"/>
      <c r="AE257" s="12"/>
    </row>
    <row r="258" spans="13:31" ht="12.75" x14ac:dyDescent="0.2">
      <c r="M258" s="12"/>
      <c r="N258" s="12"/>
      <c r="O258" s="12"/>
      <c r="P258" s="12"/>
      <c r="AB258" s="12"/>
      <c r="AC258" s="12"/>
      <c r="AD258" s="12"/>
      <c r="AE258" s="12"/>
    </row>
    <row r="259" spans="13:31" ht="12.75" x14ac:dyDescent="0.2">
      <c r="M259" s="12"/>
      <c r="N259" s="12"/>
      <c r="O259" s="12"/>
      <c r="P259" s="12"/>
      <c r="AB259" s="12"/>
      <c r="AC259" s="12"/>
      <c r="AD259" s="12"/>
      <c r="AE259" s="12"/>
    </row>
    <row r="260" spans="13:31" ht="12.75" x14ac:dyDescent="0.2">
      <c r="M260" s="12"/>
      <c r="N260" s="12"/>
      <c r="O260" s="12"/>
      <c r="P260" s="12"/>
      <c r="AB260" s="12"/>
      <c r="AC260" s="12"/>
      <c r="AD260" s="12"/>
      <c r="AE260" s="12"/>
    </row>
    <row r="261" spans="13:31" ht="12.75" x14ac:dyDescent="0.2">
      <c r="M261" s="12"/>
      <c r="N261" s="12"/>
      <c r="O261" s="12"/>
      <c r="P261" s="12"/>
      <c r="AB261" s="12"/>
      <c r="AC261" s="12"/>
      <c r="AD261" s="12"/>
      <c r="AE261" s="12"/>
    </row>
    <row r="262" spans="13:31" ht="12.75" x14ac:dyDescent="0.2">
      <c r="M262" s="12"/>
      <c r="N262" s="12"/>
      <c r="O262" s="12"/>
      <c r="P262" s="12"/>
      <c r="AB262" s="12"/>
      <c r="AC262" s="12"/>
      <c r="AD262" s="12"/>
      <c r="AE262" s="12"/>
    </row>
    <row r="263" spans="13:31" ht="12.75" x14ac:dyDescent="0.2">
      <c r="M263" s="12"/>
      <c r="N263" s="12"/>
      <c r="O263" s="12"/>
      <c r="P263" s="12"/>
      <c r="AB263" s="12"/>
      <c r="AC263" s="12"/>
      <c r="AD263" s="12"/>
      <c r="AE263" s="12"/>
    </row>
    <row r="264" spans="13:31" ht="12.75" x14ac:dyDescent="0.2">
      <c r="M264" s="12"/>
      <c r="N264" s="12"/>
      <c r="O264" s="12"/>
      <c r="P264" s="12"/>
      <c r="AB264" s="12"/>
      <c r="AC264" s="12"/>
      <c r="AD264" s="12"/>
      <c r="AE264" s="12"/>
    </row>
    <row r="265" spans="13:31" ht="12.75" x14ac:dyDescent="0.2">
      <c r="M265" s="12"/>
      <c r="N265" s="12"/>
      <c r="O265" s="12"/>
      <c r="P265" s="12"/>
      <c r="AB265" s="12"/>
      <c r="AC265" s="12"/>
      <c r="AD265" s="12"/>
      <c r="AE265" s="12"/>
    </row>
    <row r="266" spans="13:31" ht="12.75" x14ac:dyDescent="0.2">
      <c r="M266" s="12"/>
      <c r="N266" s="12"/>
      <c r="O266" s="12"/>
      <c r="P266" s="12"/>
      <c r="AB266" s="12"/>
      <c r="AC266" s="12"/>
      <c r="AD266" s="12"/>
      <c r="AE266" s="12"/>
    </row>
    <row r="267" spans="13:31" ht="12.75" x14ac:dyDescent="0.2">
      <c r="M267" s="12"/>
      <c r="N267" s="12"/>
      <c r="O267" s="12"/>
      <c r="P267" s="12"/>
      <c r="AB267" s="12"/>
      <c r="AC267" s="12"/>
      <c r="AD267" s="12"/>
      <c r="AE267" s="12"/>
    </row>
    <row r="268" spans="13:31" ht="12.75" x14ac:dyDescent="0.2">
      <c r="M268" s="12"/>
      <c r="N268" s="12"/>
      <c r="O268" s="12"/>
      <c r="P268" s="12"/>
      <c r="AB268" s="12"/>
      <c r="AC268" s="12"/>
      <c r="AD268" s="12"/>
      <c r="AE268" s="12"/>
    </row>
    <row r="269" spans="13:31" ht="12.75" x14ac:dyDescent="0.2">
      <c r="M269" s="12"/>
      <c r="N269" s="12"/>
      <c r="O269" s="12"/>
      <c r="P269" s="12"/>
      <c r="AB269" s="12"/>
      <c r="AC269" s="12"/>
      <c r="AD269" s="12"/>
      <c r="AE269" s="12"/>
    </row>
    <row r="270" spans="13:31" ht="12.75" x14ac:dyDescent="0.2">
      <c r="M270" s="12"/>
      <c r="N270" s="12"/>
      <c r="O270" s="12"/>
      <c r="P270" s="12"/>
      <c r="AB270" s="12"/>
      <c r="AC270" s="12"/>
      <c r="AD270" s="12"/>
      <c r="AE270" s="12"/>
    </row>
    <row r="271" spans="13:31" ht="12.75" x14ac:dyDescent="0.2">
      <c r="M271" s="12"/>
      <c r="N271" s="12"/>
      <c r="O271" s="12"/>
      <c r="P271" s="12"/>
      <c r="AB271" s="12"/>
      <c r="AC271" s="12"/>
      <c r="AD271" s="12"/>
      <c r="AE271" s="12"/>
    </row>
    <row r="272" spans="13:31" ht="12.75" x14ac:dyDescent="0.2">
      <c r="M272" s="12"/>
      <c r="N272" s="12"/>
      <c r="O272" s="12"/>
      <c r="P272" s="12"/>
      <c r="AB272" s="12"/>
      <c r="AC272" s="12"/>
      <c r="AD272" s="12"/>
      <c r="AE272" s="12"/>
    </row>
    <row r="273" spans="13:31" ht="12.75" x14ac:dyDescent="0.2">
      <c r="M273" s="12"/>
      <c r="N273" s="12"/>
      <c r="O273" s="12"/>
      <c r="P273" s="12"/>
      <c r="AB273" s="12"/>
      <c r="AC273" s="12"/>
      <c r="AD273" s="12"/>
      <c r="AE273" s="12"/>
    </row>
    <row r="274" spans="13:31" ht="12.75" x14ac:dyDescent="0.2">
      <c r="M274" s="12"/>
      <c r="N274" s="12"/>
      <c r="O274" s="12"/>
      <c r="P274" s="12"/>
      <c r="AB274" s="12"/>
      <c r="AC274" s="12"/>
      <c r="AD274" s="12"/>
      <c r="AE274" s="12"/>
    </row>
    <row r="275" spans="13:31" ht="12.75" x14ac:dyDescent="0.2">
      <c r="M275" s="12"/>
      <c r="N275" s="12"/>
      <c r="O275" s="12"/>
      <c r="P275" s="12"/>
      <c r="AB275" s="12"/>
      <c r="AC275" s="12"/>
      <c r="AD275" s="12"/>
      <c r="AE275" s="12"/>
    </row>
    <row r="276" spans="13:31" ht="12.75" x14ac:dyDescent="0.2">
      <c r="M276" s="12"/>
      <c r="N276" s="12"/>
      <c r="O276" s="12"/>
      <c r="P276" s="12"/>
      <c r="AB276" s="12"/>
      <c r="AC276" s="12"/>
      <c r="AD276" s="12"/>
      <c r="AE276" s="12"/>
    </row>
    <row r="277" spans="13:31" ht="12.75" x14ac:dyDescent="0.2">
      <c r="M277" s="12"/>
      <c r="N277" s="12"/>
      <c r="O277" s="12"/>
      <c r="P277" s="12"/>
      <c r="AB277" s="12"/>
      <c r="AC277" s="12"/>
      <c r="AD277" s="12"/>
      <c r="AE277" s="12"/>
    </row>
    <row r="278" spans="13:31" ht="12.75" x14ac:dyDescent="0.2">
      <c r="M278" s="12"/>
      <c r="N278" s="12"/>
      <c r="O278" s="12"/>
      <c r="P278" s="12"/>
      <c r="AB278" s="12"/>
      <c r="AC278" s="12"/>
      <c r="AD278" s="12"/>
      <c r="AE278" s="12"/>
    </row>
    <row r="279" spans="13:31" ht="12.75" x14ac:dyDescent="0.2">
      <c r="M279" s="12"/>
      <c r="N279" s="12"/>
      <c r="O279" s="12"/>
      <c r="P279" s="12"/>
      <c r="AB279" s="12"/>
      <c r="AC279" s="12"/>
      <c r="AD279" s="12"/>
      <c r="AE279" s="12"/>
    </row>
    <row r="280" spans="13:31" ht="12.75" x14ac:dyDescent="0.2">
      <c r="M280" s="12"/>
      <c r="N280" s="12"/>
      <c r="O280" s="12"/>
      <c r="P280" s="12"/>
      <c r="AB280" s="12"/>
      <c r="AC280" s="12"/>
      <c r="AD280" s="12"/>
      <c r="AE280" s="12"/>
    </row>
    <row r="281" spans="13:31" ht="12.75" x14ac:dyDescent="0.2">
      <c r="M281" s="12"/>
      <c r="N281" s="12"/>
      <c r="O281" s="12"/>
      <c r="P281" s="12"/>
      <c r="AB281" s="12"/>
      <c r="AC281" s="12"/>
      <c r="AD281" s="12"/>
      <c r="AE281" s="12"/>
    </row>
    <row r="282" spans="13:31" ht="12.75" x14ac:dyDescent="0.2">
      <c r="M282" s="12"/>
      <c r="N282" s="12"/>
      <c r="O282" s="12"/>
      <c r="P282" s="12"/>
      <c r="AB282" s="12"/>
      <c r="AC282" s="12"/>
      <c r="AD282" s="12"/>
      <c r="AE282" s="12"/>
    </row>
    <row r="283" spans="13:31" ht="12.75" x14ac:dyDescent="0.2">
      <c r="M283" s="12"/>
      <c r="N283" s="12"/>
      <c r="O283" s="12"/>
      <c r="P283" s="12"/>
      <c r="AB283" s="12"/>
      <c r="AC283" s="12"/>
      <c r="AD283" s="12"/>
      <c r="AE283" s="12"/>
    </row>
    <row r="284" spans="13:31" ht="12.75" x14ac:dyDescent="0.2">
      <c r="M284" s="12"/>
      <c r="N284" s="12"/>
      <c r="O284" s="12"/>
      <c r="P284" s="12"/>
      <c r="AB284" s="12"/>
      <c r="AC284" s="12"/>
      <c r="AD284" s="12"/>
      <c r="AE284" s="12"/>
    </row>
    <row r="285" spans="13:31" ht="12.75" x14ac:dyDescent="0.2">
      <c r="M285" s="12"/>
      <c r="N285" s="12"/>
      <c r="O285" s="12"/>
      <c r="P285" s="12"/>
      <c r="AB285" s="12"/>
      <c r="AC285" s="12"/>
      <c r="AD285" s="12"/>
      <c r="AE285" s="12"/>
    </row>
    <row r="286" spans="13:31" ht="12.75" x14ac:dyDescent="0.2">
      <c r="M286" s="12"/>
      <c r="N286" s="12"/>
      <c r="O286" s="12"/>
      <c r="P286" s="12"/>
      <c r="AB286" s="12"/>
      <c r="AC286" s="12"/>
      <c r="AD286" s="12"/>
      <c r="AE286" s="12"/>
    </row>
    <row r="287" spans="13:31" ht="12.75" x14ac:dyDescent="0.2">
      <c r="M287" s="12"/>
      <c r="N287" s="12"/>
      <c r="O287" s="12"/>
      <c r="P287" s="12"/>
      <c r="AB287" s="12"/>
      <c r="AC287" s="12"/>
      <c r="AD287" s="12"/>
      <c r="AE287" s="12"/>
    </row>
    <row r="288" spans="13:31" ht="12.75" x14ac:dyDescent="0.2">
      <c r="M288" s="12"/>
      <c r="N288" s="12"/>
      <c r="O288" s="12"/>
      <c r="P288" s="12"/>
      <c r="AB288" s="12"/>
      <c r="AC288" s="12"/>
      <c r="AD288" s="12"/>
      <c r="AE288" s="12"/>
    </row>
    <row r="289" spans="13:31" ht="12.75" x14ac:dyDescent="0.2">
      <c r="M289" s="12"/>
      <c r="N289" s="12"/>
      <c r="O289" s="12"/>
      <c r="P289" s="12"/>
      <c r="AB289" s="12"/>
      <c r="AC289" s="12"/>
      <c r="AD289" s="12"/>
      <c r="AE289" s="12"/>
    </row>
    <row r="290" spans="13:31" ht="12.75" x14ac:dyDescent="0.2">
      <c r="M290" s="12"/>
      <c r="N290" s="12"/>
      <c r="O290" s="12"/>
      <c r="P290" s="12"/>
      <c r="AB290" s="12"/>
      <c r="AC290" s="12"/>
      <c r="AD290" s="12"/>
      <c r="AE290" s="12"/>
    </row>
    <row r="291" spans="13:31" ht="12.75" x14ac:dyDescent="0.2">
      <c r="M291" s="12"/>
      <c r="N291" s="12"/>
      <c r="O291" s="12"/>
      <c r="P291" s="12"/>
      <c r="AB291" s="12"/>
      <c r="AC291" s="12"/>
      <c r="AD291" s="12"/>
      <c r="AE291" s="12"/>
    </row>
    <row r="292" spans="13:31" ht="12.75" x14ac:dyDescent="0.2">
      <c r="M292" s="12"/>
      <c r="N292" s="12"/>
      <c r="O292" s="12"/>
      <c r="P292" s="12"/>
      <c r="AB292" s="12"/>
      <c r="AC292" s="12"/>
      <c r="AD292" s="12"/>
      <c r="AE292" s="12"/>
    </row>
    <row r="293" spans="13:31" ht="12.75" x14ac:dyDescent="0.2">
      <c r="M293" s="12"/>
      <c r="N293" s="12"/>
      <c r="O293" s="12"/>
      <c r="P293" s="12"/>
      <c r="AB293" s="12"/>
      <c r="AC293" s="12"/>
      <c r="AD293" s="12"/>
      <c r="AE293" s="12"/>
    </row>
    <row r="294" spans="13:31" ht="12.75" x14ac:dyDescent="0.2">
      <c r="M294" s="12"/>
      <c r="N294" s="12"/>
      <c r="O294" s="12"/>
      <c r="P294" s="12"/>
      <c r="AB294" s="12"/>
      <c r="AC294" s="12"/>
      <c r="AD294" s="12"/>
      <c r="AE294" s="12"/>
    </row>
    <row r="295" spans="13:31" ht="12.75" x14ac:dyDescent="0.2">
      <c r="M295" s="12"/>
      <c r="N295" s="12"/>
      <c r="O295" s="12"/>
      <c r="P295" s="12"/>
      <c r="AB295" s="12"/>
      <c r="AC295" s="12"/>
      <c r="AD295" s="12"/>
      <c r="AE295" s="12"/>
    </row>
    <row r="296" spans="13:31" ht="12.75" x14ac:dyDescent="0.2">
      <c r="M296" s="12"/>
      <c r="N296" s="12"/>
      <c r="O296" s="12"/>
      <c r="P296" s="12"/>
      <c r="AB296" s="12"/>
      <c r="AC296" s="12"/>
      <c r="AD296" s="12"/>
      <c r="AE296" s="12"/>
    </row>
    <row r="297" spans="13:31" ht="12.75" x14ac:dyDescent="0.2">
      <c r="M297" s="12"/>
      <c r="N297" s="12"/>
      <c r="O297" s="12"/>
      <c r="P297" s="12"/>
      <c r="AB297" s="12"/>
      <c r="AC297" s="12"/>
      <c r="AD297" s="12"/>
      <c r="AE297" s="12"/>
    </row>
    <row r="298" spans="13:31" ht="12.75" x14ac:dyDescent="0.2">
      <c r="M298" s="12"/>
      <c r="N298" s="12"/>
      <c r="O298" s="12"/>
      <c r="P298" s="12"/>
      <c r="AB298" s="12"/>
      <c r="AC298" s="12"/>
      <c r="AD298" s="12"/>
      <c r="AE298" s="12"/>
    </row>
    <row r="299" spans="13:31" ht="12.75" x14ac:dyDescent="0.2">
      <c r="M299" s="12"/>
      <c r="N299" s="12"/>
      <c r="O299" s="12"/>
      <c r="P299" s="12"/>
      <c r="AB299" s="12"/>
      <c r="AC299" s="12"/>
      <c r="AD299" s="12"/>
      <c r="AE299" s="12"/>
    </row>
    <row r="300" spans="13:31" ht="12.75" x14ac:dyDescent="0.2">
      <c r="M300" s="12"/>
      <c r="N300" s="12"/>
      <c r="O300" s="12"/>
      <c r="P300" s="12"/>
      <c r="AB300" s="12"/>
      <c r="AC300" s="12"/>
      <c r="AD300" s="12"/>
      <c r="AE300" s="12"/>
    </row>
    <row r="301" spans="13:31" ht="12.75" x14ac:dyDescent="0.2">
      <c r="M301" s="12"/>
      <c r="N301" s="12"/>
      <c r="O301" s="12"/>
      <c r="P301" s="12"/>
      <c r="AB301" s="12"/>
      <c r="AC301" s="12"/>
      <c r="AD301" s="12"/>
      <c r="AE301" s="12"/>
    </row>
    <row r="302" spans="13:31" ht="12.75" x14ac:dyDescent="0.2">
      <c r="M302" s="12"/>
      <c r="N302" s="12"/>
      <c r="O302" s="12"/>
      <c r="P302" s="12"/>
      <c r="AB302" s="12"/>
      <c r="AC302" s="12"/>
      <c r="AD302" s="12"/>
      <c r="AE302" s="12"/>
    </row>
    <row r="303" spans="13:31" ht="12.75" x14ac:dyDescent="0.2">
      <c r="M303" s="12"/>
      <c r="N303" s="12"/>
      <c r="O303" s="12"/>
      <c r="P303" s="12"/>
      <c r="AB303" s="12"/>
      <c r="AC303" s="12"/>
      <c r="AD303" s="12"/>
      <c r="AE303" s="12"/>
    </row>
    <row r="304" spans="13:31" ht="12.75" x14ac:dyDescent="0.2">
      <c r="M304" s="12"/>
      <c r="N304" s="12"/>
      <c r="O304" s="12"/>
      <c r="P304" s="12"/>
      <c r="AB304" s="12"/>
      <c r="AC304" s="12"/>
      <c r="AD304" s="12"/>
      <c r="AE304" s="12"/>
    </row>
    <row r="305" spans="13:31" ht="12.75" x14ac:dyDescent="0.2">
      <c r="M305" s="12"/>
      <c r="N305" s="12"/>
      <c r="O305" s="12"/>
      <c r="P305" s="12"/>
      <c r="AB305" s="12"/>
      <c r="AC305" s="12"/>
      <c r="AD305" s="12"/>
      <c r="AE305" s="12"/>
    </row>
    <row r="306" spans="13:31" ht="12.75" x14ac:dyDescent="0.2">
      <c r="M306" s="12"/>
      <c r="N306" s="12"/>
      <c r="O306" s="12"/>
      <c r="P306" s="12"/>
      <c r="AB306" s="12"/>
      <c r="AC306" s="12"/>
      <c r="AD306" s="12"/>
      <c r="AE306" s="12"/>
    </row>
    <row r="307" spans="13:31" ht="12.75" x14ac:dyDescent="0.2">
      <c r="M307" s="12"/>
      <c r="N307" s="12"/>
      <c r="O307" s="12"/>
      <c r="P307" s="12"/>
      <c r="AB307" s="12"/>
      <c r="AC307" s="12"/>
      <c r="AD307" s="12"/>
      <c r="AE307" s="12"/>
    </row>
    <row r="308" spans="13:31" ht="12.75" x14ac:dyDescent="0.2">
      <c r="M308" s="12"/>
      <c r="N308" s="12"/>
      <c r="O308" s="12"/>
      <c r="P308" s="12"/>
      <c r="AB308" s="12"/>
      <c r="AC308" s="12"/>
      <c r="AD308" s="12"/>
      <c r="AE308" s="12"/>
    </row>
    <row r="309" spans="13:31" ht="12.75" x14ac:dyDescent="0.2">
      <c r="M309" s="12"/>
      <c r="N309" s="12"/>
      <c r="O309" s="12"/>
      <c r="P309" s="12"/>
      <c r="AB309" s="12"/>
      <c r="AC309" s="12"/>
      <c r="AD309" s="12"/>
      <c r="AE309" s="12"/>
    </row>
    <row r="310" spans="13:31" ht="12.75" x14ac:dyDescent="0.2">
      <c r="M310" s="12"/>
      <c r="N310" s="12"/>
      <c r="O310" s="12"/>
      <c r="P310" s="12"/>
      <c r="AB310" s="12"/>
      <c r="AC310" s="12"/>
      <c r="AD310" s="12"/>
      <c r="AE310" s="12"/>
    </row>
    <row r="311" spans="13:31" ht="12.75" x14ac:dyDescent="0.2">
      <c r="M311" s="12"/>
      <c r="N311" s="12"/>
      <c r="O311" s="12"/>
      <c r="P311" s="12"/>
      <c r="AB311" s="12"/>
      <c r="AC311" s="12"/>
      <c r="AD311" s="12"/>
      <c r="AE311" s="12"/>
    </row>
    <row r="312" spans="13:31" ht="12.75" x14ac:dyDescent="0.2">
      <c r="M312" s="12"/>
      <c r="N312" s="12"/>
      <c r="O312" s="12"/>
      <c r="P312" s="12"/>
      <c r="AB312" s="12"/>
      <c r="AC312" s="12"/>
      <c r="AD312" s="12"/>
      <c r="AE312" s="12"/>
    </row>
    <row r="313" spans="13:31" ht="12.75" x14ac:dyDescent="0.2">
      <c r="M313" s="12"/>
      <c r="N313" s="12"/>
      <c r="O313" s="12"/>
      <c r="P313" s="12"/>
      <c r="AB313" s="12"/>
      <c r="AC313" s="12"/>
      <c r="AD313" s="12"/>
      <c r="AE313" s="12"/>
    </row>
    <row r="314" spans="13:31" ht="12.75" x14ac:dyDescent="0.2">
      <c r="M314" s="12"/>
      <c r="N314" s="12"/>
      <c r="O314" s="12"/>
      <c r="P314" s="12"/>
      <c r="AB314" s="12"/>
      <c r="AC314" s="12"/>
      <c r="AD314" s="12"/>
      <c r="AE314" s="12"/>
    </row>
    <row r="315" spans="13:31" ht="12.75" x14ac:dyDescent="0.2">
      <c r="M315" s="12"/>
      <c r="N315" s="12"/>
      <c r="O315" s="12"/>
      <c r="P315" s="12"/>
      <c r="AB315" s="12"/>
      <c r="AC315" s="12"/>
      <c r="AD315" s="12"/>
      <c r="AE315" s="12"/>
    </row>
    <row r="316" spans="13:31" ht="12.75" x14ac:dyDescent="0.2">
      <c r="M316" s="12"/>
      <c r="N316" s="12"/>
      <c r="O316" s="12"/>
      <c r="P316" s="12"/>
      <c r="AB316" s="12"/>
      <c r="AC316" s="12"/>
      <c r="AD316" s="12"/>
      <c r="AE316" s="12"/>
    </row>
    <row r="317" spans="13:31" ht="12.75" x14ac:dyDescent="0.2">
      <c r="M317" s="12"/>
      <c r="N317" s="12"/>
      <c r="O317" s="12"/>
      <c r="P317" s="12"/>
      <c r="AB317" s="12"/>
      <c r="AC317" s="12"/>
      <c r="AD317" s="12"/>
      <c r="AE317" s="12"/>
    </row>
    <row r="318" spans="13:31" ht="12.75" x14ac:dyDescent="0.2">
      <c r="M318" s="12"/>
      <c r="N318" s="12"/>
      <c r="O318" s="12"/>
      <c r="P318" s="12"/>
      <c r="AB318" s="12"/>
      <c r="AC318" s="12"/>
      <c r="AD318" s="12"/>
      <c r="AE318" s="12"/>
    </row>
    <row r="319" spans="13:31" ht="12.75" x14ac:dyDescent="0.2">
      <c r="M319" s="12"/>
      <c r="N319" s="12"/>
      <c r="O319" s="12"/>
      <c r="P319" s="12"/>
      <c r="AB319" s="12"/>
      <c r="AC319" s="12"/>
      <c r="AD319" s="12"/>
      <c r="AE319" s="12"/>
    </row>
    <row r="320" spans="13:31" ht="12.75" x14ac:dyDescent="0.2">
      <c r="M320" s="12"/>
      <c r="N320" s="12"/>
      <c r="O320" s="12"/>
      <c r="P320" s="12"/>
      <c r="AB320" s="12"/>
      <c r="AC320" s="12"/>
      <c r="AD320" s="12"/>
      <c r="AE320" s="12"/>
    </row>
    <row r="321" spans="13:31" ht="12.75" x14ac:dyDescent="0.2">
      <c r="M321" s="12"/>
      <c r="N321" s="12"/>
      <c r="O321" s="12"/>
      <c r="P321" s="12"/>
      <c r="AB321" s="12"/>
      <c r="AC321" s="12"/>
      <c r="AD321" s="12"/>
      <c r="AE321" s="12"/>
    </row>
    <row r="322" spans="13:31" ht="12.75" x14ac:dyDescent="0.2">
      <c r="M322" s="12"/>
      <c r="N322" s="12"/>
      <c r="O322" s="12"/>
      <c r="P322" s="12"/>
      <c r="AB322" s="12"/>
      <c r="AC322" s="12"/>
      <c r="AD322" s="12"/>
      <c r="AE322" s="12"/>
    </row>
    <row r="323" spans="13:31" ht="12.75" x14ac:dyDescent="0.2">
      <c r="M323" s="12"/>
      <c r="N323" s="12"/>
      <c r="O323" s="12"/>
      <c r="P323" s="12"/>
      <c r="AB323" s="12"/>
      <c r="AC323" s="12"/>
      <c r="AD323" s="12"/>
      <c r="AE323" s="12"/>
    </row>
    <row r="324" spans="13:31" ht="12.75" x14ac:dyDescent="0.2">
      <c r="M324" s="12"/>
      <c r="N324" s="12"/>
      <c r="O324" s="12"/>
      <c r="P324" s="12"/>
      <c r="AB324" s="12"/>
      <c r="AC324" s="12"/>
      <c r="AD324" s="12"/>
      <c r="AE324" s="12"/>
    </row>
    <row r="325" spans="13:31" ht="12.75" x14ac:dyDescent="0.2">
      <c r="M325" s="12"/>
      <c r="N325" s="12"/>
      <c r="O325" s="12"/>
      <c r="P325" s="12"/>
      <c r="AB325" s="12"/>
      <c r="AC325" s="12"/>
      <c r="AD325" s="12"/>
      <c r="AE325" s="12"/>
    </row>
    <row r="326" spans="13:31" ht="12.75" x14ac:dyDescent="0.2">
      <c r="M326" s="12"/>
      <c r="N326" s="12"/>
      <c r="O326" s="12"/>
      <c r="P326" s="12"/>
      <c r="AB326" s="12"/>
      <c r="AC326" s="12"/>
      <c r="AD326" s="12"/>
      <c r="AE326" s="12"/>
    </row>
    <row r="327" spans="13:31" ht="12.75" x14ac:dyDescent="0.2">
      <c r="M327" s="12"/>
      <c r="N327" s="12"/>
      <c r="O327" s="12"/>
      <c r="P327" s="12"/>
      <c r="AB327" s="12"/>
      <c r="AC327" s="12"/>
      <c r="AD327" s="12"/>
      <c r="AE327" s="12"/>
    </row>
    <row r="328" spans="13:31" ht="12.75" x14ac:dyDescent="0.2">
      <c r="M328" s="12"/>
      <c r="N328" s="12"/>
      <c r="O328" s="12"/>
      <c r="P328" s="12"/>
      <c r="AB328" s="12"/>
      <c r="AC328" s="12"/>
      <c r="AD328" s="12"/>
      <c r="AE328" s="12"/>
    </row>
    <row r="329" spans="13:31" ht="12.75" x14ac:dyDescent="0.2">
      <c r="M329" s="12"/>
      <c r="N329" s="12"/>
      <c r="O329" s="12"/>
      <c r="P329" s="12"/>
      <c r="AB329" s="12"/>
      <c r="AC329" s="12"/>
      <c r="AD329" s="12"/>
      <c r="AE329" s="12"/>
    </row>
    <row r="330" spans="13:31" ht="12.75" x14ac:dyDescent="0.2">
      <c r="M330" s="12"/>
      <c r="N330" s="12"/>
      <c r="O330" s="12"/>
      <c r="P330" s="12"/>
      <c r="AB330" s="12"/>
      <c r="AC330" s="12"/>
      <c r="AD330" s="12"/>
      <c r="AE330" s="12"/>
    </row>
    <row r="331" spans="13:31" ht="12.75" x14ac:dyDescent="0.2">
      <c r="M331" s="12"/>
      <c r="N331" s="12"/>
      <c r="O331" s="12"/>
      <c r="P331" s="12"/>
      <c r="AB331" s="12"/>
      <c r="AC331" s="12"/>
      <c r="AD331" s="12"/>
      <c r="AE331" s="12"/>
    </row>
    <row r="332" spans="13:31" ht="12.75" x14ac:dyDescent="0.2">
      <c r="M332" s="12"/>
      <c r="N332" s="12"/>
      <c r="O332" s="12"/>
      <c r="P332" s="12"/>
      <c r="AB332" s="12"/>
      <c r="AC332" s="12"/>
      <c r="AD332" s="12"/>
      <c r="AE332" s="12"/>
    </row>
    <row r="333" spans="13:31" ht="12.75" x14ac:dyDescent="0.2">
      <c r="M333" s="12"/>
      <c r="N333" s="12"/>
      <c r="O333" s="12"/>
      <c r="P333" s="12"/>
      <c r="AB333" s="12"/>
      <c r="AC333" s="12"/>
      <c r="AD333" s="12"/>
      <c r="AE333" s="12"/>
    </row>
    <row r="334" spans="13:31" ht="12.75" x14ac:dyDescent="0.2">
      <c r="M334" s="12"/>
      <c r="N334" s="12"/>
      <c r="O334" s="12"/>
      <c r="P334" s="12"/>
      <c r="AB334" s="12"/>
      <c r="AC334" s="12"/>
      <c r="AD334" s="12"/>
      <c r="AE334" s="12"/>
    </row>
    <row r="335" spans="13:31" ht="12.75" x14ac:dyDescent="0.2">
      <c r="M335" s="12"/>
      <c r="N335" s="12"/>
      <c r="O335" s="12"/>
      <c r="P335" s="12"/>
      <c r="AB335" s="12"/>
      <c r="AC335" s="12"/>
      <c r="AD335" s="12"/>
      <c r="AE335" s="12"/>
    </row>
    <row r="336" spans="13:31" ht="12.75" x14ac:dyDescent="0.2">
      <c r="M336" s="12"/>
      <c r="N336" s="12"/>
      <c r="O336" s="12"/>
      <c r="P336" s="12"/>
      <c r="AB336" s="12"/>
      <c r="AC336" s="12"/>
      <c r="AD336" s="12"/>
      <c r="AE336" s="12"/>
    </row>
    <row r="337" spans="13:31" ht="12.75" x14ac:dyDescent="0.2">
      <c r="M337" s="12"/>
      <c r="N337" s="12"/>
      <c r="O337" s="12"/>
      <c r="P337" s="12"/>
      <c r="AB337" s="12"/>
      <c r="AC337" s="12"/>
      <c r="AD337" s="12"/>
      <c r="AE337" s="12"/>
    </row>
    <row r="338" spans="13:31" ht="12.75" x14ac:dyDescent="0.2">
      <c r="M338" s="12"/>
      <c r="N338" s="12"/>
      <c r="O338" s="12"/>
      <c r="P338" s="12"/>
      <c r="AB338" s="12"/>
      <c r="AC338" s="12"/>
      <c r="AD338" s="12"/>
      <c r="AE338" s="12"/>
    </row>
    <row r="339" spans="13:31" ht="12.75" x14ac:dyDescent="0.2">
      <c r="M339" s="12"/>
      <c r="N339" s="12"/>
      <c r="O339" s="12"/>
      <c r="P339" s="12"/>
      <c r="AB339" s="12"/>
      <c r="AC339" s="12"/>
      <c r="AD339" s="12"/>
      <c r="AE339" s="12"/>
    </row>
    <row r="340" spans="13:31" ht="12.75" x14ac:dyDescent="0.2">
      <c r="M340" s="12"/>
      <c r="N340" s="12"/>
      <c r="O340" s="12"/>
      <c r="P340" s="12"/>
      <c r="AB340" s="12"/>
      <c r="AC340" s="12"/>
      <c r="AD340" s="12"/>
      <c r="AE340" s="12"/>
    </row>
    <row r="341" spans="13:31" ht="12.75" x14ac:dyDescent="0.2">
      <c r="M341" s="12"/>
      <c r="N341" s="12"/>
      <c r="O341" s="12"/>
      <c r="P341" s="12"/>
      <c r="AB341" s="12"/>
      <c r="AC341" s="12"/>
      <c r="AD341" s="12"/>
      <c r="AE341" s="12"/>
    </row>
    <row r="342" spans="13:31" ht="12.75" x14ac:dyDescent="0.2">
      <c r="M342" s="12"/>
      <c r="N342" s="12"/>
      <c r="O342" s="12"/>
      <c r="P342" s="12"/>
      <c r="AB342" s="12"/>
      <c r="AC342" s="12"/>
      <c r="AD342" s="12"/>
      <c r="AE342" s="12"/>
    </row>
    <row r="343" spans="13:31" ht="12.75" x14ac:dyDescent="0.2">
      <c r="M343" s="12"/>
      <c r="N343" s="12"/>
      <c r="O343" s="12"/>
      <c r="P343" s="12"/>
      <c r="AB343" s="12"/>
      <c r="AC343" s="12"/>
      <c r="AD343" s="12"/>
      <c r="AE343" s="12"/>
    </row>
    <row r="344" spans="13:31" ht="12.75" x14ac:dyDescent="0.2">
      <c r="M344" s="12"/>
      <c r="N344" s="12"/>
      <c r="O344" s="12"/>
      <c r="P344" s="12"/>
      <c r="AB344" s="12"/>
      <c r="AC344" s="12"/>
      <c r="AD344" s="12"/>
      <c r="AE344" s="12"/>
    </row>
    <row r="345" spans="13:31" ht="12.75" x14ac:dyDescent="0.2">
      <c r="M345" s="12"/>
      <c r="N345" s="12"/>
      <c r="O345" s="12"/>
      <c r="P345" s="12"/>
      <c r="AB345" s="12"/>
      <c r="AC345" s="12"/>
      <c r="AD345" s="12"/>
      <c r="AE345" s="12"/>
    </row>
    <row r="346" spans="13:31" ht="12.75" x14ac:dyDescent="0.2">
      <c r="M346" s="12"/>
      <c r="N346" s="12"/>
      <c r="O346" s="12"/>
      <c r="P346" s="12"/>
      <c r="AB346" s="12"/>
      <c r="AC346" s="12"/>
      <c r="AD346" s="12"/>
      <c r="AE346" s="12"/>
    </row>
    <row r="347" spans="13:31" ht="12.75" x14ac:dyDescent="0.2">
      <c r="M347" s="12"/>
      <c r="N347" s="12"/>
      <c r="O347" s="12"/>
      <c r="P347" s="12"/>
      <c r="AB347" s="12"/>
      <c r="AC347" s="12"/>
      <c r="AD347" s="12"/>
      <c r="AE347" s="12"/>
    </row>
    <row r="348" spans="13:31" ht="12.75" x14ac:dyDescent="0.2">
      <c r="M348" s="12"/>
      <c r="N348" s="12"/>
      <c r="O348" s="12"/>
      <c r="P348" s="12"/>
      <c r="AB348" s="12"/>
      <c r="AC348" s="12"/>
      <c r="AD348" s="12"/>
      <c r="AE348" s="12"/>
    </row>
    <row r="349" spans="13:31" ht="12.75" x14ac:dyDescent="0.2">
      <c r="M349" s="12"/>
      <c r="N349" s="12"/>
      <c r="O349" s="12"/>
      <c r="P349" s="12"/>
      <c r="AB349" s="12"/>
      <c r="AC349" s="12"/>
      <c r="AD349" s="12"/>
      <c r="AE349" s="12"/>
    </row>
    <row r="350" spans="13:31" ht="12.75" x14ac:dyDescent="0.2">
      <c r="M350" s="12"/>
      <c r="N350" s="12"/>
      <c r="O350" s="12"/>
      <c r="P350" s="12"/>
      <c r="AB350" s="12"/>
      <c r="AC350" s="12"/>
      <c r="AD350" s="12"/>
      <c r="AE350" s="12"/>
    </row>
    <row r="351" spans="13:31" ht="12.75" x14ac:dyDescent="0.2">
      <c r="M351" s="12"/>
      <c r="N351" s="12"/>
      <c r="O351" s="12"/>
      <c r="P351" s="12"/>
      <c r="AB351" s="12"/>
      <c r="AC351" s="12"/>
      <c r="AD351" s="12"/>
      <c r="AE351" s="12"/>
    </row>
    <row r="352" spans="13:31" ht="12.75" x14ac:dyDescent="0.2">
      <c r="M352" s="12"/>
      <c r="N352" s="12"/>
      <c r="O352" s="12"/>
      <c r="P352" s="12"/>
      <c r="AB352" s="12"/>
      <c r="AC352" s="12"/>
      <c r="AD352" s="12"/>
      <c r="AE352" s="12"/>
    </row>
    <row r="353" spans="13:31" ht="12.75" x14ac:dyDescent="0.2">
      <c r="M353" s="12"/>
      <c r="N353" s="12"/>
      <c r="O353" s="12"/>
      <c r="P353" s="12"/>
      <c r="AB353" s="12"/>
      <c r="AC353" s="12"/>
      <c r="AD353" s="12"/>
      <c r="AE353" s="12"/>
    </row>
    <row r="354" spans="13:31" ht="12.75" x14ac:dyDescent="0.2">
      <c r="M354" s="12"/>
      <c r="N354" s="12"/>
      <c r="O354" s="12"/>
      <c r="P354" s="12"/>
      <c r="AB354" s="12"/>
      <c r="AC354" s="12"/>
      <c r="AD354" s="12"/>
      <c r="AE354" s="12"/>
    </row>
    <row r="355" spans="13:31" ht="12.75" x14ac:dyDescent="0.2">
      <c r="M355" s="12"/>
      <c r="N355" s="12"/>
      <c r="O355" s="12"/>
      <c r="P355" s="12"/>
      <c r="AB355" s="12"/>
      <c r="AC355" s="12"/>
      <c r="AD355" s="12"/>
      <c r="AE355" s="12"/>
    </row>
    <row r="356" spans="13:31" ht="12.75" x14ac:dyDescent="0.2">
      <c r="M356" s="12"/>
      <c r="N356" s="12"/>
      <c r="O356" s="12"/>
      <c r="P356" s="12"/>
      <c r="AB356" s="12"/>
      <c r="AC356" s="12"/>
      <c r="AD356" s="12"/>
      <c r="AE356" s="12"/>
    </row>
    <row r="357" spans="13:31" ht="12.75" x14ac:dyDescent="0.2">
      <c r="M357" s="12"/>
      <c r="N357" s="12"/>
      <c r="O357" s="12"/>
      <c r="P357" s="12"/>
      <c r="AB357" s="12"/>
      <c r="AC357" s="12"/>
      <c r="AD357" s="12"/>
      <c r="AE357" s="12"/>
    </row>
    <row r="358" spans="13:31" ht="12.75" x14ac:dyDescent="0.2">
      <c r="M358" s="12"/>
      <c r="N358" s="12"/>
      <c r="O358" s="12"/>
      <c r="P358" s="12"/>
      <c r="AB358" s="12"/>
      <c r="AC358" s="12"/>
      <c r="AD358" s="12"/>
      <c r="AE358" s="12"/>
    </row>
    <row r="359" spans="13:31" ht="12.75" x14ac:dyDescent="0.2">
      <c r="M359" s="12"/>
      <c r="N359" s="12"/>
      <c r="O359" s="12"/>
      <c r="P359" s="12"/>
      <c r="AB359" s="12"/>
      <c r="AC359" s="12"/>
      <c r="AD359" s="12"/>
      <c r="AE359" s="12"/>
    </row>
    <row r="360" spans="13:31" ht="12.75" x14ac:dyDescent="0.2">
      <c r="M360" s="12"/>
      <c r="N360" s="12"/>
      <c r="O360" s="12"/>
      <c r="P360" s="12"/>
      <c r="AB360" s="12"/>
      <c r="AC360" s="12"/>
      <c r="AD360" s="12"/>
      <c r="AE360" s="12"/>
    </row>
    <row r="361" spans="13:31" ht="12.75" x14ac:dyDescent="0.2">
      <c r="M361" s="12"/>
      <c r="N361" s="12"/>
      <c r="O361" s="12"/>
      <c r="P361" s="12"/>
      <c r="AB361" s="12"/>
      <c r="AC361" s="12"/>
      <c r="AD361" s="12"/>
      <c r="AE361" s="12"/>
    </row>
    <row r="362" spans="13:31" ht="12.75" x14ac:dyDescent="0.2">
      <c r="M362" s="12"/>
      <c r="N362" s="12"/>
      <c r="O362" s="12"/>
      <c r="P362" s="12"/>
      <c r="AB362" s="12"/>
      <c r="AC362" s="12"/>
      <c r="AD362" s="12"/>
      <c r="AE362" s="12"/>
    </row>
    <row r="363" spans="13:31" ht="12.75" x14ac:dyDescent="0.2">
      <c r="M363" s="12"/>
      <c r="N363" s="12"/>
      <c r="O363" s="12"/>
      <c r="P363" s="12"/>
      <c r="AB363" s="12"/>
      <c r="AC363" s="12"/>
      <c r="AD363" s="12"/>
      <c r="AE363" s="12"/>
    </row>
    <row r="364" spans="13:31" ht="12.75" x14ac:dyDescent="0.2">
      <c r="M364" s="12"/>
      <c r="N364" s="12"/>
      <c r="O364" s="12"/>
      <c r="P364" s="12"/>
      <c r="AB364" s="12"/>
      <c r="AC364" s="12"/>
      <c r="AD364" s="12"/>
      <c r="AE364" s="12"/>
    </row>
    <row r="365" spans="13:31" ht="12.75" x14ac:dyDescent="0.2">
      <c r="M365" s="12"/>
      <c r="N365" s="12"/>
      <c r="O365" s="12"/>
      <c r="P365" s="12"/>
      <c r="AB365" s="12"/>
      <c r="AC365" s="12"/>
      <c r="AD365" s="12"/>
      <c r="AE365" s="12"/>
    </row>
    <row r="366" spans="13:31" ht="12.75" x14ac:dyDescent="0.2">
      <c r="M366" s="12"/>
      <c r="N366" s="12"/>
      <c r="O366" s="12"/>
      <c r="P366" s="12"/>
      <c r="AB366" s="12"/>
      <c r="AC366" s="12"/>
      <c r="AD366" s="12"/>
      <c r="AE366" s="12"/>
    </row>
    <row r="367" spans="13:31" ht="12.75" x14ac:dyDescent="0.2">
      <c r="M367" s="12"/>
      <c r="N367" s="12"/>
      <c r="O367" s="12"/>
      <c r="P367" s="12"/>
      <c r="AB367" s="12"/>
      <c r="AC367" s="12"/>
      <c r="AD367" s="12"/>
      <c r="AE367" s="12"/>
    </row>
    <row r="368" spans="13:31" ht="12.75" x14ac:dyDescent="0.2">
      <c r="M368" s="12"/>
      <c r="N368" s="12"/>
      <c r="O368" s="12"/>
      <c r="P368" s="12"/>
      <c r="AB368" s="12"/>
      <c r="AC368" s="12"/>
      <c r="AD368" s="12"/>
      <c r="AE368" s="12"/>
    </row>
    <row r="369" spans="13:31" ht="12.75" x14ac:dyDescent="0.2">
      <c r="M369" s="12"/>
      <c r="N369" s="12"/>
      <c r="O369" s="12"/>
      <c r="P369" s="12"/>
      <c r="AB369" s="12"/>
      <c r="AC369" s="12"/>
      <c r="AD369" s="12"/>
      <c r="AE369" s="12"/>
    </row>
    <row r="370" spans="13:31" ht="12.75" x14ac:dyDescent="0.2">
      <c r="M370" s="12"/>
      <c r="N370" s="12"/>
      <c r="O370" s="12"/>
      <c r="P370" s="12"/>
      <c r="AB370" s="12"/>
      <c r="AC370" s="12"/>
      <c r="AD370" s="12"/>
      <c r="AE370" s="12"/>
    </row>
    <row r="371" spans="13:31" ht="12.75" x14ac:dyDescent="0.2">
      <c r="M371" s="12"/>
      <c r="N371" s="12"/>
      <c r="O371" s="12"/>
      <c r="P371" s="12"/>
      <c r="AB371" s="12"/>
      <c r="AC371" s="12"/>
      <c r="AD371" s="12"/>
      <c r="AE371" s="12"/>
    </row>
    <row r="372" spans="13:31" ht="12.75" x14ac:dyDescent="0.2">
      <c r="M372" s="12"/>
      <c r="N372" s="12"/>
      <c r="O372" s="12"/>
      <c r="P372" s="12"/>
      <c r="AB372" s="12"/>
      <c r="AC372" s="12"/>
      <c r="AD372" s="12"/>
      <c r="AE372" s="12"/>
    </row>
    <row r="373" spans="13:31" ht="12.75" x14ac:dyDescent="0.2">
      <c r="M373" s="12"/>
      <c r="N373" s="12"/>
      <c r="O373" s="12"/>
      <c r="P373" s="12"/>
      <c r="AB373" s="12"/>
      <c r="AC373" s="12"/>
      <c r="AD373" s="12"/>
      <c r="AE373" s="12"/>
    </row>
    <row r="374" spans="13:31" ht="12.75" x14ac:dyDescent="0.2">
      <c r="M374" s="12"/>
      <c r="N374" s="12"/>
      <c r="O374" s="12"/>
      <c r="P374" s="12"/>
      <c r="AB374" s="12"/>
      <c r="AC374" s="12"/>
      <c r="AD374" s="12"/>
      <c r="AE374" s="12"/>
    </row>
    <row r="375" spans="13:31" ht="12.75" x14ac:dyDescent="0.2">
      <c r="M375" s="12"/>
      <c r="N375" s="12"/>
      <c r="O375" s="12"/>
      <c r="P375" s="12"/>
      <c r="AB375" s="12"/>
      <c r="AC375" s="12"/>
      <c r="AD375" s="12"/>
      <c r="AE375" s="12"/>
    </row>
    <row r="376" spans="13:31" ht="12.75" x14ac:dyDescent="0.2">
      <c r="M376" s="12"/>
      <c r="N376" s="12"/>
      <c r="O376" s="12"/>
      <c r="P376" s="12"/>
      <c r="AB376" s="12"/>
      <c r="AC376" s="12"/>
      <c r="AD376" s="12"/>
      <c r="AE376" s="12"/>
    </row>
    <row r="377" spans="13:31" ht="12.75" x14ac:dyDescent="0.2">
      <c r="M377" s="12"/>
      <c r="N377" s="12"/>
      <c r="O377" s="12"/>
      <c r="P377" s="12"/>
      <c r="AB377" s="12"/>
      <c r="AC377" s="12"/>
      <c r="AD377" s="12"/>
      <c r="AE377" s="12"/>
    </row>
    <row r="378" spans="13:31" ht="12.75" x14ac:dyDescent="0.2">
      <c r="M378" s="12"/>
      <c r="N378" s="12"/>
      <c r="O378" s="12"/>
      <c r="P378" s="12"/>
      <c r="AB378" s="12"/>
      <c r="AC378" s="12"/>
      <c r="AD378" s="12"/>
      <c r="AE378" s="12"/>
    </row>
    <row r="379" spans="13:31" ht="12.75" x14ac:dyDescent="0.2">
      <c r="M379" s="12"/>
      <c r="N379" s="12"/>
      <c r="O379" s="12"/>
      <c r="P379" s="12"/>
      <c r="AB379" s="12"/>
      <c r="AC379" s="12"/>
      <c r="AD379" s="12"/>
      <c r="AE379" s="12"/>
    </row>
    <row r="380" spans="13:31" ht="12.75" x14ac:dyDescent="0.2">
      <c r="M380" s="12"/>
      <c r="N380" s="12"/>
      <c r="O380" s="12"/>
      <c r="P380" s="12"/>
      <c r="AB380" s="12"/>
      <c r="AC380" s="12"/>
      <c r="AD380" s="12"/>
      <c r="AE380" s="12"/>
    </row>
    <row r="381" spans="13:31" ht="12.75" x14ac:dyDescent="0.2">
      <c r="M381" s="12"/>
      <c r="N381" s="12"/>
      <c r="O381" s="12"/>
      <c r="P381" s="12"/>
      <c r="AB381" s="12"/>
      <c r="AC381" s="12"/>
      <c r="AD381" s="12"/>
      <c r="AE381" s="12"/>
    </row>
    <row r="382" spans="13:31" ht="12.75" x14ac:dyDescent="0.2">
      <c r="M382" s="12"/>
      <c r="N382" s="12"/>
      <c r="O382" s="12"/>
      <c r="P382" s="12"/>
      <c r="AB382" s="12"/>
      <c r="AC382" s="12"/>
      <c r="AD382" s="12"/>
      <c r="AE382" s="12"/>
    </row>
    <row r="383" spans="13:31" ht="12.75" x14ac:dyDescent="0.2">
      <c r="M383" s="12"/>
      <c r="N383" s="12"/>
      <c r="O383" s="12"/>
      <c r="P383" s="12"/>
      <c r="AB383" s="12"/>
      <c r="AC383" s="12"/>
      <c r="AD383" s="12"/>
      <c r="AE383" s="12"/>
    </row>
    <row r="384" spans="13:31" ht="12.75" x14ac:dyDescent="0.2">
      <c r="M384" s="12"/>
      <c r="N384" s="12"/>
      <c r="O384" s="12"/>
      <c r="P384" s="12"/>
      <c r="AB384" s="12"/>
      <c r="AC384" s="12"/>
      <c r="AD384" s="12"/>
      <c r="AE384" s="12"/>
    </row>
    <row r="385" spans="13:31" ht="12.75" x14ac:dyDescent="0.2">
      <c r="M385" s="12"/>
      <c r="N385" s="12"/>
      <c r="O385" s="12"/>
      <c r="P385" s="12"/>
      <c r="AB385" s="12"/>
      <c r="AC385" s="12"/>
      <c r="AD385" s="12"/>
      <c r="AE385" s="12"/>
    </row>
    <row r="386" spans="13:31" ht="12.75" x14ac:dyDescent="0.2">
      <c r="M386" s="12"/>
      <c r="N386" s="12"/>
      <c r="O386" s="12"/>
      <c r="P386" s="12"/>
      <c r="AB386" s="12"/>
      <c r="AC386" s="12"/>
      <c r="AD386" s="12"/>
      <c r="AE386" s="12"/>
    </row>
    <row r="387" spans="13:31" ht="12.75" x14ac:dyDescent="0.2">
      <c r="M387" s="12"/>
      <c r="N387" s="12"/>
      <c r="O387" s="12"/>
      <c r="P387" s="12"/>
      <c r="AB387" s="12"/>
      <c r="AC387" s="12"/>
      <c r="AD387" s="12"/>
      <c r="AE387" s="12"/>
    </row>
    <row r="388" spans="13:31" ht="12.75" x14ac:dyDescent="0.2">
      <c r="M388" s="12"/>
      <c r="N388" s="12"/>
      <c r="O388" s="12"/>
      <c r="P388" s="12"/>
      <c r="AB388" s="12"/>
      <c r="AC388" s="12"/>
      <c r="AD388" s="12"/>
      <c r="AE388" s="12"/>
    </row>
    <row r="389" spans="13:31" ht="12.75" x14ac:dyDescent="0.2">
      <c r="M389" s="12"/>
      <c r="N389" s="12"/>
      <c r="O389" s="12"/>
      <c r="P389" s="12"/>
      <c r="AB389" s="12"/>
      <c r="AC389" s="12"/>
      <c r="AD389" s="12"/>
      <c r="AE389" s="12"/>
    </row>
    <row r="390" spans="13:31" ht="12.75" x14ac:dyDescent="0.2">
      <c r="M390" s="12"/>
      <c r="N390" s="12"/>
      <c r="O390" s="12"/>
      <c r="P390" s="12"/>
      <c r="AB390" s="12"/>
      <c r="AC390" s="12"/>
      <c r="AD390" s="12"/>
      <c r="AE390" s="12"/>
    </row>
    <row r="391" spans="13:31" ht="12.75" x14ac:dyDescent="0.2">
      <c r="M391" s="12"/>
      <c r="N391" s="12"/>
      <c r="O391" s="12"/>
      <c r="P391" s="12"/>
      <c r="AB391" s="12"/>
      <c r="AC391" s="12"/>
      <c r="AD391" s="12"/>
      <c r="AE391" s="12"/>
    </row>
    <row r="392" spans="13:31" ht="12.75" x14ac:dyDescent="0.2">
      <c r="M392" s="12"/>
      <c r="N392" s="12"/>
      <c r="O392" s="12"/>
      <c r="P392" s="12"/>
      <c r="AB392" s="12"/>
      <c r="AC392" s="12"/>
      <c r="AD392" s="12"/>
      <c r="AE392" s="12"/>
    </row>
    <row r="393" spans="13:31" ht="12.75" x14ac:dyDescent="0.2">
      <c r="M393" s="12"/>
      <c r="N393" s="12"/>
      <c r="O393" s="12"/>
      <c r="P393" s="12"/>
      <c r="AB393" s="12"/>
      <c r="AC393" s="12"/>
      <c r="AD393" s="12"/>
      <c r="AE393" s="12"/>
    </row>
    <row r="394" spans="13:31" ht="12.75" x14ac:dyDescent="0.2">
      <c r="M394" s="12"/>
      <c r="N394" s="12"/>
      <c r="O394" s="12"/>
      <c r="P394" s="12"/>
      <c r="AB394" s="12"/>
      <c r="AC394" s="12"/>
      <c r="AD394" s="12"/>
      <c r="AE394" s="12"/>
    </row>
    <row r="395" spans="13:31" ht="12.75" x14ac:dyDescent="0.2">
      <c r="M395" s="12"/>
      <c r="N395" s="12"/>
      <c r="O395" s="12"/>
      <c r="P395" s="12"/>
      <c r="AB395" s="12"/>
      <c r="AC395" s="12"/>
      <c r="AD395" s="12"/>
      <c r="AE395" s="12"/>
    </row>
    <row r="396" spans="13:31" ht="12.75" x14ac:dyDescent="0.2">
      <c r="M396" s="12"/>
      <c r="N396" s="12"/>
      <c r="O396" s="12"/>
      <c r="P396" s="12"/>
      <c r="AB396" s="12"/>
      <c r="AC396" s="12"/>
      <c r="AD396" s="12"/>
      <c r="AE396" s="12"/>
    </row>
    <row r="397" spans="13:31" ht="12.75" x14ac:dyDescent="0.2">
      <c r="M397" s="12"/>
      <c r="N397" s="12"/>
      <c r="O397" s="12"/>
      <c r="P397" s="12"/>
      <c r="AB397" s="12"/>
      <c r="AC397" s="12"/>
      <c r="AD397" s="12"/>
      <c r="AE397" s="12"/>
    </row>
    <row r="398" spans="13:31" ht="12.75" x14ac:dyDescent="0.2">
      <c r="M398" s="12"/>
      <c r="N398" s="12"/>
      <c r="O398" s="12"/>
      <c r="P398" s="12"/>
      <c r="AB398" s="12"/>
      <c r="AC398" s="12"/>
      <c r="AD398" s="12"/>
      <c r="AE398" s="12"/>
    </row>
    <row r="399" spans="13:31" ht="12.75" x14ac:dyDescent="0.2">
      <c r="M399" s="12"/>
      <c r="N399" s="12"/>
      <c r="O399" s="12"/>
      <c r="P399" s="12"/>
      <c r="AB399" s="12"/>
      <c r="AC399" s="12"/>
      <c r="AD399" s="12"/>
      <c r="AE399" s="12"/>
    </row>
    <row r="400" spans="13:31" ht="12.75" x14ac:dyDescent="0.2">
      <c r="M400" s="12"/>
      <c r="N400" s="12"/>
      <c r="O400" s="12"/>
      <c r="P400" s="12"/>
      <c r="AB400" s="12"/>
      <c r="AC400" s="12"/>
      <c r="AD400" s="12"/>
      <c r="AE400" s="12"/>
    </row>
    <row r="401" spans="13:31" ht="12.75" x14ac:dyDescent="0.2">
      <c r="M401" s="12"/>
      <c r="N401" s="12"/>
      <c r="O401" s="12"/>
      <c r="P401" s="12"/>
      <c r="AB401" s="12"/>
      <c r="AC401" s="12"/>
      <c r="AD401" s="12"/>
      <c r="AE401" s="12"/>
    </row>
    <row r="402" spans="13:31" ht="12.75" x14ac:dyDescent="0.2">
      <c r="M402" s="12"/>
      <c r="N402" s="12"/>
      <c r="O402" s="12"/>
      <c r="P402" s="12"/>
      <c r="AB402" s="12"/>
      <c r="AC402" s="12"/>
      <c r="AD402" s="12"/>
      <c r="AE402" s="12"/>
    </row>
    <row r="403" spans="13:31" ht="12.75" x14ac:dyDescent="0.2">
      <c r="M403" s="12"/>
      <c r="N403" s="12"/>
      <c r="O403" s="12"/>
      <c r="P403" s="12"/>
      <c r="AB403" s="12"/>
      <c r="AC403" s="12"/>
      <c r="AD403" s="12"/>
      <c r="AE403" s="12"/>
    </row>
    <row r="404" spans="13:31" ht="12.75" x14ac:dyDescent="0.2">
      <c r="M404" s="12"/>
      <c r="N404" s="12"/>
      <c r="O404" s="12"/>
      <c r="P404" s="12"/>
      <c r="AB404" s="12"/>
      <c r="AC404" s="12"/>
      <c r="AD404" s="12"/>
      <c r="AE404" s="12"/>
    </row>
    <row r="405" spans="13:31" ht="12.75" x14ac:dyDescent="0.2">
      <c r="M405" s="12"/>
      <c r="N405" s="12"/>
      <c r="O405" s="12"/>
      <c r="P405" s="12"/>
      <c r="AB405" s="12"/>
      <c r="AC405" s="12"/>
      <c r="AD405" s="12"/>
      <c r="AE405" s="12"/>
    </row>
    <row r="406" spans="13:31" ht="12.75" x14ac:dyDescent="0.2">
      <c r="M406" s="12"/>
      <c r="N406" s="12"/>
      <c r="O406" s="12"/>
      <c r="P406" s="12"/>
      <c r="AB406" s="12"/>
      <c r="AC406" s="12"/>
      <c r="AD406" s="12"/>
      <c r="AE406" s="12"/>
    </row>
    <row r="407" spans="13:31" ht="12.75" x14ac:dyDescent="0.2">
      <c r="M407" s="12"/>
      <c r="N407" s="12"/>
      <c r="O407" s="12"/>
      <c r="P407" s="12"/>
      <c r="AB407" s="12"/>
      <c r="AC407" s="12"/>
      <c r="AD407" s="12"/>
      <c r="AE407" s="12"/>
    </row>
    <row r="408" spans="13:31" ht="12.75" x14ac:dyDescent="0.2">
      <c r="M408" s="12"/>
      <c r="N408" s="12"/>
      <c r="O408" s="12"/>
      <c r="P408" s="12"/>
      <c r="AB408" s="12"/>
      <c r="AC408" s="12"/>
      <c r="AD408" s="12"/>
      <c r="AE408" s="12"/>
    </row>
    <row r="409" spans="13:31" ht="12.75" x14ac:dyDescent="0.2">
      <c r="M409" s="12"/>
      <c r="N409" s="12"/>
      <c r="O409" s="12"/>
      <c r="P409" s="12"/>
      <c r="AB409" s="12"/>
      <c r="AC409" s="12"/>
      <c r="AD409" s="12"/>
      <c r="AE409" s="12"/>
    </row>
    <row r="410" spans="13:31" ht="12.75" x14ac:dyDescent="0.2">
      <c r="M410" s="12"/>
      <c r="N410" s="12"/>
      <c r="O410" s="12"/>
      <c r="P410" s="12"/>
      <c r="AB410" s="12"/>
      <c r="AC410" s="12"/>
      <c r="AD410" s="12"/>
      <c r="AE410" s="12"/>
    </row>
    <row r="411" spans="13:31" ht="12.75" x14ac:dyDescent="0.2">
      <c r="M411" s="12"/>
      <c r="N411" s="12"/>
      <c r="O411" s="12"/>
      <c r="P411" s="12"/>
      <c r="AB411" s="12"/>
      <c r="AC411" s="12"/>
      <c r="AD411" s="12"/>
      <c r="AE411" s="12"/>
    </row>
    <row r="412" spans="13:31" ht="12.75" x14ac:dyDescent="0.2">
      <c r="M412" s="12"/>
      <c r="N412" s="12"/>
      <c r="O412" s="12"/>
      <c r="P412" s="12"/>
      <c r="AB412" s="12"/>
      <c r="AC412" s="12"/>
      <c r="AD412" s="12"/>
      <c r="AE412" s="12"/>
    </row>
    <row r="413" spans="13:31" ht="12.75" x14ac:dyDescent="0.2">
      <c r="M413" s="12"/>
      <c r="N413" s="12"/>
      <c r="O413" s="12"/>
      <c r="P413" s="12"/>
      <c r="AB413" s="12"/>
      <c r="AC413" s="12"/>
      <c r="AD413" s="12"/>
      <c r="AE413" s="12"/>
    </row>
    <row r="414" spans="13:31" ht="12.75" x14ac:dyDescent="0.2">
      <c r="M414" s="12"/>
      <c r="N414" s="12"/>
      <c r="O414" s="12"/>
      <c r="P414" s="12"/>
      <c r="AB414" s="12"/>
      <c r="AC414" s="12"/>
      <c r="AD414" s="12"/>
      <c r="AE414" s="12"/>
    </row>
    <row r="415" spans="13:31" ht="12.75" x14ac:dyDescent="0.2">
      <c r="M415" s="12"/>
      <c r="N415" s="12"/>
      <c r="O415" s="12"/>
      <c r="P415" s="12"/>
      <c r="AB415" s="12"/>
      <c r="AC415" s="12"/>
      <c r="AD415" s="12"/>
      <c r="AE415" s="12"/>
    </row>
    <row r="416" spans="13:31" ht="12.75" x14ac:dyDescent="0.2">
      <c r="M416" s="12"/>
      <c r="N416" s="12"/>
      <c r="O416" s="12"/>
      <c r="P416" s="12"/>
      <c r="AB416" s="12"/>
      <c r="AC416" s="12"/>
      <c r="AD416" s="12"/>
      <c r="AE416" s="12"/>
    </row>
    <row r="417" spans="13:31" ht="12.75" x14ac:dyDescent="0.2">
      <c r="M417" s="12"/>
      <c r="N417" s="12"/>
      <c r="O417" s="12"/>
      <c r="P417" s="12"/>
      <c r="AB417" s="12"/>
      <c r="AC417" s="12"/>
      <c r="AD417" s="12"/>
      <c r="AE417" s="12"/>
    </row>
    <row r="418" spans="13:31" ht="12.75" x14ac:dyDescent="0.2">
      <c r="M418" s="12"/>
      <c r="N418" s="12"/>
      <c r="O418" s="12"/>
      <c r="P418" s="12"/>
      <c r="AB418" s="12"/>
      <c r="AC418" s="12"/>
      <c r="AD418" s="12"/>
      <c r="AE418" s="12"/>
    </row>
    <row r="419" spans="13:31" ht="12.75" x14ac:dyDescent="0.2">
      <c r="M419" s="12"/>
      <c r="N419" s="12"/>
      <c r="O419" s="12"/>
      <c r="P419" s="12"/>
      <c r="AB419" s="12"/>
      <c r="AC419" s="12"/>
      <c r="AD419" s="12"/>
      <c r="AE419" s="12"/>
    </row>
    <row r="420" spans="13:31" ht="12.75" x14ac:dyDescent="0.2">
      <c r="M420" s="12"/>
      <c r="N420" s="12"/>
      <c r="O420" s="12"/>
      <c r="P420" s="12"/>
      <c r="AB420" s="12"/>
      <c r="AC420" s="12"/>
      <c r="AD420" s="12"/>
      <c r="AE420" s="12"/>
    </row>
    <row r="421" spans="13:31" ht="12.75" x14ac:dyDescent="0.2">
      <c r="M421" s="12"/>
      <c r="N421" s="12"/>
      <c r="O421" s="12"/>
      <c r="P421" s="12"/>
      <c r="AB421" s="12"/>
      <c r="AC421" s="12"/>
      <c r="AD421" s="12"/>
      <c r="AE421" s="12"/>
    </row>
    <row r="422" spans="13:31" ht="12.75" x14ac:dyDescent="0.2">
      <c r="M422" s="12"/>
      <c r="N422" s="12"/>
      <c r="O422" s="12"/>
      <c r="P422" s="12"/>
      <c r="AB422" s="12"/>
      <c r="AC422" s="12"/>
      <c r="AD422" s="12"/>
      <c r="AE422" s="12"/>
    </row>
    <row r="423" spans="13:31" ht="12.75" x14ac:dyDescent="0.2">
      <c r="M423" s="12"/>
      <c r="N423" s="12"/>
      <c r="O423" s="12"/>
      <c r="P423" s="12"/>
      <c r="AB423" s="12"/>
      <c r="AC423" s="12"/>
      <c r="AD423" s="12"/>
      <c r="AE423" s="12"/>
    </row>
    <row r="424" spans="13:31" ht="12.75" x14ac:dyDescent="0.2">
      <c r="M424" s="12"/>
      <c r="N424" s="12"/>
      <c r="O424" s="12"/>
      <c r="P424" s="12"/>
      <c r="AB424" s="12"/>
      <c r="AC424" s="12"/>
      <c r="AD424" s="12"/>
      <c r="AE424" s="12"/>
    </row>
    <row r="425" spans="13:31" ht="12.75" x14ac:dyDescent="0.2">
      <c r="M425" s="12"/>
      <c r="N425" s="12"/>
      <c r="O425" s="12"/>
      <c r="P425" s="12"/>
      <c r="AB425" s="12"/>
      <c r="AC425" s="12"/>
      <c r="AD425" s="12"/>
      <c r="AE425" s="12"/>
    </row>
    <row r="426" spans="13:31" ht="12.75" x14ac:dyDescent="0.2">
      <c r="M426" s="12"/>
      <c r="N426" s="12"/>
      <c r="O426" s="12"/>
      <c r="P426" s="12"/>
      <c r="AB426" s="12"/>
      <c r="AC426" s="12"/>
      <c r="AD426" s="12"/>
      <c r="AE426" s="12"/>
    </row>
    <row r="427" spans="13:31" ht="12.75" x14ac:dyDescent="0.2">
      <c r="M427" s="12"/>
      <c r="N427" s="12"/>
      <c r="O427" s="12"/>
      <c r="P427" s="12"/>
      <c r="AB427" s="12"/>
      <c r="AC427" s="12"/>
      <c r="AD427" s="12"/>
      <c r="AE427" s="12"/>
    </row>
    <row r="428" spans="13:31" ht="12.75" x14ac:dyDescent="0.2">
      <c r="M428" s="12"/>
      <c r="N428" s="12"/>
      <c r="O428" s="12"/>
      <c r="P428" s="12"/>
      <c r="AB428" s="12"/>
      <c r="AC428" s="12"/>
      <c r="AD428" s="12"/>
      <c r="AE428" s="12"/>
    </row>
    <row r="429" spans="13:31" ht="12.75" x14ac:dyDescent="0.2">
      <c r="M429" s="12"/>
      <c r="N429" s="12"/>
      <c r="O429" s="12"/>
      <c r="P429" s="12"/>
      <c r="AB429" s="12"/>
      <c r="AC429" s="12"/>
      <c r="AD429" s="12"/>
      <c r="AE429" s="12"/>
    </row>
    <row r="430" spans="13:31" ht="12.75" x14ac:dyDescent="0.2">
      <c r="M430" s="12"/>
      <c r="N430" s="12"/>
      <c r="O430" s="12"/>
      <c r="P430" s="12"/>
      <c r="AB430" s="12"/>
      <c r="AC430" s="12"/>
      <c r="AD430" s="12"/>
      <c r="AE430" s="12"/>
    </row>
    <row r="431" spans="13:31" ht="12.75" x14ac:dyDescent="0.2">
      <c r="M431" s="12"/>
      <c r="N431" s="12"/>
      <c r="O431" s="12"/>
      <c r="P431" s="12"/>
      <c r="AB431" s="12"/>
      <c r="AC431" s="12"/>
      <c r="AD431" s="12"/>
      <c r="AE431" s="12"/>
    </row>
    <row r="432" spans="13:31" ht="12.75" x14ac:dyDescent="0.2">
      <c r="M432" s="12"/>
      <c r="N432" s="12"/>
      <c r="O432" s="12"/>
      <c r="P432" s="12"/>
      <c r="AB432" s="12"/>
      <c r="AC432" s="12"/>
      <c r="AD432" s="12"/>
      <c r="AE432" s="12"/>
    </row>
    <row r="433" spans="13:31" ht="12.75" x14ac:dyDescent="0.2">
      <c r="M433" s="12"/>
      <c r="N433" s="12"/>
      <c r="O433" s="12"/>
      <c r="P433" s="12"/>
      <c r="AB433" s="12"/>
      <c r="AC433" s="12"/>
      <c r="AD433" s="12"/>
      <c r="AE433" s="12"/>
    </row>
    <row r="434" spans="13:31" ht="12.75" x14ac:dyDescent="0.2">
      <c r="M434" s="12"/>
      <c r="N434" s="12"/>
      <c r="O434" s="12"/>
      <c r="P434" s="12"/>
      <c r="AB434" s="12"/>
      <c r="AC434" s="12"/>
      <c r="AD434" s="12"/>
      <c r="AE434" s="12"/>
    </row>
    <row r="435" spans="13:31" ht="12.75" x14ac:dyDescent="0.2">
      <c r="M435" s="12"/>
      <c r="N435" s="12"/>
      <c r="O435" s="12"/>
      <c r="P435" s="12"/>
      <c r="AB435" s="12"/>
      <c r="AC435" s="12"/>
      <c r="AD435" s="12"/>
      <c r="AE435" s="12"/>
    </row>
    <row r="436" spans="13:31" ht="12.75" x14ac:dyDescent="0.2">
      <c r="M436" s="12"/>
      <c r="N436" s="12"/>
      <c r="O436" s="12"/>
      <c r="P436" s="12"/>
      <c r="AB436" s="12"/>
      <c r="AC436" s="12"/>
      <c r="AD436" s="12"/>
      <c r="AE436" s="12"/>
    </row>
    <row r="437" spans="13:31" ht="12.75" x14ac:dyDescent="0.2">
      <c r="M437" s="12"/>
      <c r="N437" s="12"/>
      <c r="O437" s="12"/>
      <c r="P437" s="12"/>
      <c r="AB437" s="12"/>
      <c r="AC437" s="12"/>
      <c r="AD437" s="12"/>
      <c r="AE437" s="12"/>
    </row>
    <row r="438" spans="13:31" ht="12.75" x14ac:dyDescent="0.2">
      <c r="M438" s="12"/>
      <c r="N438" s="12"/>
      <c r="O438" s="12"/>
      <c r="P438" s="12"/>
      <c r="AB438" s="12"/>
      <c r="AC438" s="12"/>
      <c r="AD438" s="12"/>
      <c r="AE438" s="12"/>
    </row>
    <row r="439" spans="13:31" ht="12.75" x14ac:dyDescent="0.2">
      <c r="M439" s="12"/>
      <c r="N439" s="12"/>
      <c r="O439" s="12"/>
      <c r="P439" s="12"/>
      <c r="AB439" s="12"/>
      <c r="AC439" s="12"/>
      <c r="AD439" s="12"/>
      <c r="AE439" s="12"/>
    </row>
    <row r="440" spans="13:31" ht="12.75" x14ac:dyDescent="0.2">
      <c r="M440" s="12"/>
      <c r="N440" s="12"/>
      <c r="O440" s="12"/>
      <c r="P440" s="12"/>
      <c r="AB440" s="12"/>
      <c r="AC440" s="12"/>
      <c r="AD440" s="12"/>
      <c r="AE440" s="12"/>
    </row>
    <row r="441" spans="13:31" ht="12.75" x14ac:dyDescent="0.2">
      <c r="M441" s="12"/>
      <c r="N441" s="12"/>
      <c r="O441" s="12"/>
      <c r="P441" s="12"/>
      <c r="AB441" s="12"/>
      <c r="AC441" s="12"/>
      <c r="AD441" s="12"/>
      <c r="AE441" s="12"/>
    </row>
    <row r="442" spans="13:31" ht="12.75" x14ac:dyDescent="0.2">
      <c r="M442" s="12"/>
      <c r="N442" s="12"/>
      <c r="O442" s="12"/>
      <c r="P442" s="12"/>
      <c r="AB442" s="12"/>
      <c r="AC442" s="12"/>
      <c r="AD442" s="12"/>
      <c r="AE442" s="12"/>
    </row>
    <row r="443" spans="13:31" ht="12.75" x14ac:dyDescent="0.2">
      <c r="M443" s="12"/>
      <c r="N443" s="12"/>
      <c r="O443" s="12"/>
      <c r="P443" s="12"/>
      <c r="AB443" s="12"/>
      <c r="AC443" s="12"/>
      <c r="AD443" s="12"/>
      <c r="AE443" s="12"/>
    </row>
    <row r="444" spans="13:31" ht="12.75" x14ac:dyDescent="0.2">
      <c r="M444" s="12"/>
      <c r="N444" s="12"/>
      <c r="O444" s="12"/>
      <c r="P444" s="12"/>
      <c r="AB444" s="12"/>
      <c r="AC444" s="12"/>
      <c r="AD444" s="12"/>
      <c r="AE444" s="12"/>
    </row>
    <row r="445" spans="13:31" ht="12.75" x14ac:dyDescent="0.2">
      <c r="M445" s="12"/>
      <c r="N445" s="12"/>
      <c r="O445" s="12"/>
      <c r="P445" s="12"/>
      <c r="AB445" s="12"/>
      <c r="AC445" s="12"/>
      <c r="AD445" s="12"/>
      <c r="AE445" s="12"/>
    </row>
    <row r="446" spans="13:31" ht="12.75" x14ac:dyDescent="0.2">
      <c r="M446" s="12"/>
      <c r="N446" s="12"/>
      <c r="O446" s="12"/>
      <c r="P446" s="12"/>
      <c r="AB446" s="12"/>
      <c r="AC446" s="12"/>
      <c r="AD446" s="12"/>
      <c r="AE446" s="12"/>
    </row>
    <row r="447" spans="13:31" ht="12.75" x14ac:dyDescent="0.2">
      <c r="M447" s="12"/>
      <c r="N447" s="12"/>
      <c r="O447" s="12"/>
      <c r="P447" s="12"/>
      <c r="AB447" s="12"/>
      <c r="AC447" s="12"/>
      <c r="AD447" s="12"/>
      <c r="AE447" s="12"/>
    </row>
    <row r="448" spans="13:31" ht="12.75" x14ac:dyDescent="0.2">
      <c r="M448" s="12"/>
      <c r="N448" s="12"/>
      <c r="O448" s="12"/>
      <c r="P448" s="12"/>
      <c r="AB448" s="12"/>
      <c r="AC448" s="12"/>
      <c r="AD448" s="12"/>
      <c r="AE448" s="12"/>
    </row>
    <row r="449" spans="13:31" ht="12.75" x14ac:dyDescent="0.2">
      <c r="M449" s="12"/>
      <c r="N449" s="12"/>
      <c r="O449" s="12"/>
      <c r="P449" s="12"/>
      <c r="AB449" s="12"/>
      <c r="AC449" s="12"/>
      <c r="AD449" s="12"/>
      <c r="AE449" s="12"/>
    </row>
    <row r="450" spans="13:31" ht="12.75" x14ac:dyDescent="0.2">
      <c r="M450" s="12"/>
      <c r="N450" s="12"/>
      <c r="O450" s="12"/>
      <c r="P450" s="12"/>
      <c r="AB450" s="12"/>
      <c r="AC450" s="12"/>
      <c r="AD450" s="12"/>
      <c r="AE450" s="12"/>
    </row>
    <row r="451" spans="13:31" ht="12.75" x14ac:dyDescent="0.2">
      <c r="M451" s="12"/>
      <c r="N451" s="12"/>
      <c r="O451" s="12"/>
      <c r="P451" s="12"/>
      <c r="AB451" s="12"/>
      <c r="AC451" s="12"/>
      <c r="AD451" s="12"/>
      <c r="AE451" s="12"/>
    </row>
    <row r="452" spans="13:31" ht="12.75" x14ac:dyDescent="0.2">
      <c r="M452" s="12"/>
      <c r="N452" s="12"/>
      <c r="O452" s="12"/>
      <c r="P452" s="12"/>
      <c r="AB452" s="12"/>
      <c r="AC452" s="12"/>
      <c r="AD452" s="12"/>
      <c r="AE452" s="12"/>
    </row>
    <row r="453" spans="13:31" ht="12.75" x14ac:dyDescent="0.2">
      <c r="M453" s="12"/>
      <c r="N453" s="12"/>
      <c r="O453" s="12"/>
      <c r="P453" s="12"/>
      <c r="AB453" s="12"/>
      <c r="AC453" s="12"/>
      <c r="AD453" s="12"/>
      <c r="AE453" s="12"/>
    </row>
    <row r="454" spans="13:31" ht="12.75" x14ac:dyDescent="0.2">
      <c r="M454" s="12"/>
      <c r="N454" s="12"/>
      <c r="O454" s="12"/>
      <c r="P454" s="12"/>
      <c r="AB454" s="12"/>
      <c r="AC454" s="12"/>
      <c r="AD454" s="12"/>
      <c r="AE454" s="12"/>
    </row>
    <row r="455" spans="13:31" ht="12.75" x14ac:dyDescent="0.2">
      <c r="M455" s="12"/>
      <c r="N455" s="12"/>
      <c r="O455" s="12"/>
      <c r="P455" s="12"/>
      <c r="AB455" s="12"/>
      <c r="AC455" s="12"/>
      <c r="AD455" s="12"/>
      <c r="AE455" s="12"/>
    </row>
    <row r="456" spans="13:31" ht="12.75" x14ac:dyDescent="0.2">
      <c r="M456" s="12"/>
      <c r="N456" s="12"/>
      <c r="O456" s="12"/>
      <c r="P456" s="12"/>
      <c r="AB456" s="12"/>
      <c r="AC456" s="12"/>
      <c r="AD456" s="12"/>
      <c r="AE456" s="12"/>
    </row>
    <row r="457" spans="13:31" ht="12.75" x14ac:dyDescent="0.2">
      <c r="M457" s="12"/>
      <c r="N457" s="12"/>
      <c r="O457" s="12"/>
      <c r="P457" s="12"/>
      <c r="AB457" s="12"/>
      <c r="AC457" s="12"/>
      <c r="AD457" s="12"/>
      <c r="AE457" s="12"/>
    </row>
    <row r="458" spans="13:31" ht="12.75" x14ac:dyDescent="0.2">
      <c r="M458" s="12"/>
      <c r="N458" s="12"/>
      <c r="O458" s="12"/>
      <c r="P458" s="12"/>
      <c r="AB458" s="12"/>
      <c r="AC458" s="12"/>
      <c r="AD458" s="12"/>
      <c r="AE458" s="12"/>
    </row>
    <row r="459" spans="13:31" ht="12.75" x14ac:dyDescent="0.2">
      <c r="M459" s="12"/>
      <c r="N459" s="12"/>
      <c r="O459" s="12"/>
      <c r="P459" s="12"/>
      <c r="AB459" s="12"/>
      <c r="AC459" s="12"/>
      <c r="AD459" s="12"/>
      <c r="AE459" s="12"/>
    </row>
    <row r="460" spans="13:31" ht="12.75" x14ac:dyDescent="0.2">
      <c r="M460" s="12"/>
      <c r="N460" s="12"/>
      <c r="O460" s="12"/>
      <c r="P460" s="12"/>
      <c r="AB460" s="12"/>
      <c r="AC460" s="12"/>
      <c r="AD460" s="12"/>
      <c r="AE460" s="12"/>
    </row>
    <row r="461" spans="13:31" ht="12.75" x14ac:dyDescent="0.2">
      <c r="M461" s="12"/>
      <c r="N461" s="12"/>
      <c r="O461" s="12"/>
      <c r="P461" s="12"/>
      <c r="AB461" s="12"/>
      <c r="AC461" s="12"/>
      <c r="AD461" s="12"/>
      <c r="AE461" s="12"/>
    </row>
    <row r="462" spans="13:31" ht="12.75" x14ac:dyDescent="0.2">
      <c r="M462" s="12"/>
      <c r="N462" s="12"/>
      <c r="O462" s="12"/>
      <c r="P462" s="12"/>
      <c r="AB462" s="12"/>
      <c r="AC462" s="12"/>
      <c r="AD462" s="12"/>
      <c r="AE462" s="12"/>
    </row>
    <row r="463" spans="13:31" ht="12.75" x14ac:dyDescent="0.2">
      <c r="M463" s="12"/>
      <c r="N463" s="12"/>
      <c r="O463" s="12"/>
      <c r="P463" s="12"/>
      <c r="AB463" s="12"/>
      <c r="AC463" s="12"/>
      <c r="AD463" s="12"/>
      <c r="AE463" s="12"/>
    </row>
    <row r="464" spans="13:31" ht="12.75" x14ac:dyDescent="0.2">
      <c r="M464" s="12"/>
      <c r="N464" s="12"/>
      <c r="O464" s="12"/>
      <c r="P464" s="12"/>
      <c r="AB464" s="12"/>
      <c r="AC464" s="12"/>
      <c r="AD464" s="12"/>
      <c r="AE464" s="12"/>
    </row>
    <row r="465" spans="13:31" ht="12.75" x14ac:dyDescent="0.2">
      <c r="M465" s="12"/>
      <c r="N465" s="12"/>
      <c r="O465" s="12"/>
      <c r="P465" s="12"/>
      <c r="AB465" s="12"/>
      <c r="AC465" s="12"/>
      <c r="AD465" s="12"/>
      <c r="AE465" s="12"/>
    </row>
    <row r="466" spans="13:31" ht="12.75" x14ac:dyDescent="0.2">
      <c r="M466" s="12"/>
      <c r="N466" s="12"/>
      <c r="O466" s="12"/>
      <c r="P466" s="12"/>
      <c r="AB466" s="12"/>
      <c r="AC466" s="12"/>
      <c r="AD466" s="12"/>
      <c r="AE466" s="12"/>
    </row>
    <row r="467" spans="13:31" ht="12.75" x14ac:dyDescent="0.2">
      <c r="M467" s="12"/>
      <c r="N467" s="12"/>
      <c r="O467" s="12"/>
      <c r="P467" s="12"/>
      <c r="AB467" s="12"/>
      <c r="AC467" s="12"/>
      <c r="AD467" s="12"/>
      <c r="AE467" s="12"/>
    </row>
    <row r="468" spans="13:31" ht="12.75" x14ac:dyDescent="0.2">
      <c r="M468" s="12"/>
      <c r="N468" s="12"/>
      <c r="O468" s="12"/>
      <c r="P468" s="12"/>
      <c r="AB468" s="12"/>
      <c r="AC468" s="12"/>
      <c r="AD468" s="12"/>
      <c r="AE468" s="12"/>
    </row>
    <row r="469" spans="13:31" ht="12.75" x14ac:dyDescent="0.2">
      <c r="M469" s="12"/>
      <c r="N469" s="12"/>
      <c r="O469" s="12"/>
      <c r="P469" s="12"/>
      <c r="AB469" s="12"/>
      <c r="AC469" s="12"/>
      <c r="AD469" s="12"/>
      <c r="AE469" s="12"/>
    </row>
    <row r="470" spans="13:31" ht="12.75" x14ac:dyDescent="0.2">
      <c r="M470" s="12"/>
      <c r="N470" s="12"/>
      <c r="O470" s="12"/>
      <c r="P470" s="12"/>
      <c r="AB470" s="12"/>
      <c r="AC470" s="12"/>
      <c r="AD470" s="12"/>
      <c r="AE470" s="12"/>
    </row>
    <row r="471" spans="13:31" ht="12.75" x14ac:dyDescent="0.2">
      <c r="M471" s="12"/>
      <c r="N471" s="12"/>
      <c r="O471" s="12"/>
      <c r="P471" s="12"/>
      <c r="AB471" s="12"/>
      <c r="AC471" s="12"/>
      <c r="AD471" s="12"/>
      <c r="AE471" s="12"/>
    </row>
    <row r="472" spans="13:31" ht="12.75" x14ac:dyDescent="0.2">
      <c r="M472" s="12"/>
      <c r="N472" s="12"/>
      <c r="O472" s="12"/>
      <c r="P472" s="12"/>
      <c r="AB472" s="12"/>
      <c r="AC472" s="12"/>
      <c r="AD472" s="12"/>
      <c r="AE472" s="12"/>
    </row>
    <row r="473" spans="13:31" ht="12.75" x14ac:dyDescent="0.2">
      <c r="M473" s="12"/>
      <c r="N473" s="12"/>
      <c r="O473" s="12"/>
      <c r="P473" s="12"/>
      <c r="AB473" s="12"/>
      <c r="AC473" s="12"/>
      <c r="AD473" s="12"/>
      <c r="AE473" s="12"/>
    </row>
    <row r="474" spans="13:31" ht="12.75" x14ac:dyDescent="0.2">
      <c r="M474" s="12"/>
      <c r="N474" s="12"/>
      <c r="O474" s="12"/>
      <c r="P474" s="12"/>
      <c r="AB474" s="12"/>
      <c r="AC474" s="12"/>
      <c r="AD474" s="12"/>
      <c r="AE474" s="12"/>
    </row>
    <row r="475" spans="13:31" ht="12.75" x14ac:dyDescent="0.2">
      <c r="M475" s="12"/>
      <c r="N475" s="12"/>
      <c r="O475" s="12"/>
      <c r="P475" s="12"/>
      <c r="AB475" s="12"/>
      <c r="AC475" s="12"/>
      <c r="AD475" s="12"/>
      <c r="AE475" s="12"/>
    </row>
    <row r="476" spans="13:31" ht="12.75" x14ac:dyDescent="0.2">
      <c r="M476" s="12"/>
      <c r="N476" s="12"/>
      <c r="O476" s="12"/>
      <c r="P476" s="12"/>
      <c r="AB476" s="12"/>
      <c r="AC476" s="12"/>
      <c r="AD476" s="12"/>
      <c r="AE476" s="12"/>
    </row>
    <row r="477" spans="13:31" ht="12.75" x14ac:dyDescent="0.2">
      <c r="M477" s="12"/>
      <c r="N477" s="12"/>
      <c r="O477" s="12"/>
      <c r="P477" s="12"/>
      <c r="AB477" s="12"/>
      <c r="AC477" s="12"/>
      <c r="AD477" s="12"/>
      <c r="AE477" s="12"/>
    </row>
    <row r="478" spans="13:31" ht="12.75" x14ac:dyDescent="0.2">
      <c r="M478" s="12"/>
      <c r="N478" s="12"/>
      <c r="O478" s="12"/>
      <c r="P478" s="12"/>
      <c r="AB478" s="12"/>
      <c r="AC478" s="12"/>
      <c r="AD478" s="12"/>
      <c r="AE478" s="12"/>
    </row>
    <row r="479" spans="13:31" ht="12.75" x14ac:dyDescent="0.2">
      <c r="M479" s="12"/>
      <c r="N479" s="12"/>
      <c r="O479" s="12"/>
      <c r="P479" s="12"/>
      <c r="AB479" s="12"/>
      <c r="AC479" s="12"/>
      <c r="AD479" s="12"/>
      <c r="AE479" s="12"/>
    </row>
    <row r="480" spans="13:31" ht="12.75" x14ac:dyDescent="0.2">
      <c r="M480" s="12"/>
      <c r="N480" s="12"/>
      <c r="O480" s="12"/>
      <c r="P480" s="12"/>
      <c r="AB480" s="12"/>
      <c r="AC480" s="12"/>
      <c r="AD480" s="12"/>
      <c r="AE480" s="12"/>
    </row>
    <row r="481" spans="13:31" ht="12.75" x14ac:dyDescent="0.2">
      <c r="M481" s="12"/>
      <c r="N481" s="12"/>
      <c r="O481" s="12"/>
      <c r="P481" s="12"/>
      <c r="AB481" s="12"/>
      <c r="AC481" s="12"/>
      <c r="AD481" s="12"/>
      <c r="AE481" s="12"/>
    </row>
    <row r="482" spans="13:31" ht="12.75" x14ac:dyDescent="0.2">
      <c r="M482" s="12"/>
      <c r="N482" s="12"/>
      <c r="O482" s="12"/>
      <c r="P482" s="12"/>
      <c r="AB482" s="12"/>
      <c r="AC482" s="12"/>
      <c r="AD482" s="12"/>
      <c r="AE482" s="12"/>
    </row>
    <row r="483" spans="13:31" ht="12.75" x14ac:dyDescent="0.2">
      <c r="M483" s="12"/>
      <c r="N483" s="12"/>
      <c r="O483" s="12"/>
      <c r="P483" s="12"/>
      <c r="AB483" s="12"/>
      <c r="AC483" s="12"/>
      <c r="AD483" s="12"/>
      <c r="AE483" s="12"/>
    </row>
    <row r="484" spans="13:31" ht="12.75" x14ac:dyDescent="0.2">
      <c r="M484" s="12"/>
      <c r="N484" s="12"/>
      <c r="O484" s="12"/>
      <c r="P484" s="12"/>
      <c r="AB484" s="12"/>
      <c r="AC484" s="12"/>
      <c r="AD484" s="12"/>
      <c r="AE484" s="12"/>
    </row>
    <row r="485" spans="13:31" ht="12.75" x14ac:dyDescent="0.2">
      <c r="M485" s="12"/>
      <c r="N485" s="12"/>
      <c r="O485" s="12"/>
      <c r="P485" s="12"/>
      <c r="AB485" s="12"/>
      <c r="AC485" s="12"/>
      <c r="AD485" s="12"/>
      <c r="AE485" s="12"/>
    </row>
    <row r="486" spans="13:31" ht="12.75" x14ac:dyDescent="0.2">
      <c r="M486" s="12"/>
      <c r="N486" s="12"/>
      <c r="O486" s="12"/>
      <c r="P486" s="12"/>
      <c r="AB486" s="12"/>
      <c r="AC486" s="12"/>
      <c r="AD486" s="12"/>
      <c r="AE486" s="12"/>
    </row>
    <row r="487" spans="13:31" ht="12.75" x14ac:dyDescent="0.2">
      <c r="M487" s="12"/>
      <c r="N487" s="12"/>
      <c r="O487" s="12"/>
      <c r="P487" s="12"/>
      <c r="AB487" s="12"/>
      <c r="AC487" s="12"/>
      <c r="AD487" s="12"/>
      <c r="AE487" s="12"/>
    </row>
    <row r="488" spans="13:31" ht="12.75" x14ac:dyDescent="0.2">
      <c r="M488" s="12"/>
      <c r="N488" s="12"/>
      <c r="O488" s="12"/>
      <c r="P488" s="12"/>
      <c r="AB488" s="12"/>
      <c r="AC488" s="12"/>
      <c r="AD488" s="12"/>
      <c r="AE488" s="12"/>
    </row>
    <row r="489" spans="13:31" ht="12.75" x14ac:dyDescent="0.2">
      <c r="M489" s="12"/>
      <c r="N489" s="12"/>
      <c r="O489" s="12"/>
      <c r="P489" s="12"/>
      <c r="AB489" s="12"/>
      <c r="AC489" s="12"/>
      <c r="AD489" s="12"/>
      <c r="AE489" s="12"/>
    </row>
    <row r="490" spans="13:31" ht="12.75" x14ac:dyDescent="0.2">
      <c r="M490" s="12"/>
      <c r="N490" s="12"/>
      <c r="O490" s="12"/>
      <c r="P490" s="12"/>
      <c r="AB490" s="12"/>
      <c r="AC490" s="12"/>
      <c r="AD490" s="12"/>
      <c r="AE490" s="12"/>
    </row>
    <row r="491" spans="13:31" ht="12.75" x14ac:dyDescent="0.2">
      <c r="M491" s="12"/>
      <c r="N491" s="12"/>
      <c r="O491" s="12"/>
      <c r="P491" s="12"/>
      <c r="AB491" s="12"/>
      <c r="AC491" s="12"/>
      <c r="AD491" s="12"/>
      <c r="AE491" s="12"/>
    </row>
    <row r="492" spans="13:31" ht="12.75" x14ac:dyDescent="0.2">
      <c r="M492" s="12"/>
      <c r="N492" s="12"/>
      <c r="O492" s="12"/>
      <c r="P492" s="12"/>
      <c r="AB492" s="12"/>
      <c r="AC492" s="12"/>
      <c r="AD492" s="12"/>
      <c r="AE492" s="12"/>
    </row>
    <row r="493" spans="13:31" ht="12.75" x14ac:dyDescent="0.2">
      <c r="M493" s="12"/>
      <c r="N493" s="12"/>
      <c r="O493" s="12"/>
      <c r="P493" s="12"/>
      <c r="AB493" s="12"/>
      <c r="AC493" s="12"/>
      <c r="AD493" s="12"/>
      <c r="AE493" s="12"/>
    </row>
    <row r="494" spans="13:31" ht="12.75" x14ac:dyDescent="0.2">
      <c r="M494" s="12"/>
      <c r="N494" s="12"/>
      <c r="O494" s="12"/>
      <c r="P494" s="12"/>
      <c r="AB494" s="12"/>
      <c r="AC494" s="12"/>
      <c r="AD494" s="12"/>
      <c r="AE494" s="12"/>
    </row>
    <row r="495" spans="13:31" ht="12.75" x14ac:dyDescent="0.2">
      <c r="M495" s="12"/>
      <c r="N495" s="12"/>
      <c r="O495" s="12"/>
      <c r="P495" s="12"/>
      <c r="AB495" s="12"/>
      <c r="AC495" s="12"/>
      <c r="AD495" s="12"/>
      <c r="AE495" s="12"/>
    </row>
    <row r="496" spans="13:31" ht="12.75" x14ac:dyDescent="0.2">
      <c r="M496" s="12"/>
      <c r="N496" s="12"/>
      <c r="O496" s="12"/>
      <c r="P496" s="12"/>
      <c r="AB496" s="12"/>
      <c r="AC496" s="12"/>
      <c r="AD496" s="12"/>
      <c r="AE496" s="12"/>
    </row>
    <row r="497" spans="13:31" ht="12.75" x14ac:dyDescent="0.2">
      <c r="M497" s="12"/>
      <c r="N497" s="12"/>
      <c r="O497" s="12"/>
      <c r="P497" s="12"/>
      <c r="AB497" s="12"/>
      <c r="AC497" s="12"/>
      <c r="AD497" s="12"/>
      <c r="AE497" s="12"/>
    </row>
    <row r="498" spans="13:31" ht="12.75" x14ac:dyDescent="0.2">
      <c r="M498" s="12"/>
      <c r="N498" s="12"/>
      <c r="O498" s="12"/>
      <c r="P498" s="12"/>
      <c r="AB498" s="12"/>
      <c r="AC498" s="12"/>
      <c r="AD498" s="12"/>
      <c r="AE498" s="12"/>
    </row>
    <row r="499" spans="13:31" ht="12.75" x14ac:dyDescent="0.2">
      <c r="M499" s="12"/>
      <c r="N499" s="12"/>
      <c r="O499" s="12"/>
      <c r="P499" s="12"/>
      <c r="AB499" s="12"/>
      <c r="AC499" s="12"/>
      <c r="AD499" s="12"/>
      <c r="AE499" s="12"/>
    </row>
    <row r="500" spans="13:31" ht="12.75" x14ac:dyDescent="0.2">
      <c r="M500" s="12"/>
      <c r="N500" s="12"/>
      <c r="O500" s="12"/>
      <c r="P500" s="12"/>
      <c r="AB500" s="12"/>
      <c r="AC500" s="12"/>
      <c r="AD500" s="12"/>
      <c r="AE500" s="12"/>
    </row>
    <row r="501" spans="13:31" ht="12.75" x14ac:dyDescent="0.2">
      <c r="M501" s="12"/>
      <c r="N501" s="12"/>
      <c r="O501" s="12"/>
      <c r="P501" s="12"/>
      <c r="AB501" s="12"/>
      <c r="AC501" s="12"/>
      <c r="AD501" s="12"/>
      <c r="AE501" s="12"/>
    </row>
    <row r="502" spans="13:31" ht="12.75" x14ac:dyDescent="0.2">
      <c r="M502" s="12"/>
      <c r="N502" s="12"/>
      <c r="O502" s="12"/>
      <c r="P502" s="12"/>
      <c r="AB502" s="12"/>
      <c r="AC502" s="12"/>
      <c r="AD502" s="12"/>
      <c r="AE502" s="12"/>
    </row>
    <row r="503" spans="13:31" ht="12.75" x14ac:dyDescent="0.2">
      <c r="M503" s="12"/>
      <c r="N503" s="12"/>
      <c r="O503" s="12"/>
      <c r="P503" s="12"/>
      <c r="AB503" s="12"/>
      <c r="AC503" s="12"/>
      <c r="AD503" s="12"/>
      <c r="AE503" s="12"/>
    </row>
    <row r="504" spans="13:31" ht="12.75" x14ac:dyDescent="0.2">
      <c r="M504" s="12"/>
      <c r="N504" s="12"/>
      <c r="O504" s="12"/>
      <c r="P504" s="12"/>
      <c r="AB504" s="12"/>
      <c r="AC504" s="12"/>
      <c r="AD504" s="12"/>
      <c r="AE504" s="12"/>
    </row>
    <row r="505" spans="13:31" ht="12.75" x14ac:dyDescent="0.2">
      <c r="M505" s="12"/>
      <c r="N505" s="12"/>
      <c r="O505" s="12"/>
      <c r="P505" s="12"/>
      <c r="AB505" s="12"/>
      <c r="AC505" s="12"/>
      <c r="AD505" s="12"/>
      <c r="AE505" s="12"/>
    </row>
    <row r="506" spans="13:31" ht="12.75" x14ac:dyDescent="0.2">
      <c r="M506" s="12"/>
      <c r="N506" s="12"/>
      <c r="O506" s="12"/>
      <c r="P506" s="12"/>
      <c r="AB506" s="12"/>
      <c r="AC506" s="12"/>
      <c r="AD506" s="12"/>
      <c r="AE506" s="12"/>
    </row>
    <row r="507" spans="13:31" ht="12.75" x14ac:dyDescent="0.2">
      <c r="M507" s="12"/>
      <c r="N507" s="12"/>
      <c r="O507" s="12"/>
      <c r="P507" s="12"/>
      <c r="AB507" s="12"/>
      <c r="AC507" s="12"/>
      <c r="AD507" s="12"/>
      <c r="AE507" s="12"/>
    </row>
    <row r="508" spans="13:31" ht="12.75" x14ac:dyDescent="0.2">
      <c r="M508" s="12"/>
      <c r="N508" s="12"/>
      <c r="O508" s="12"/>
      <c r="P508" s="12"/>
      <c r="AB508" s="12"/>
      <c r="AC508" s="12"/>
      <c r="AD508" s="12"/>
      <c r="AE508" s="12"/>
    </row>
    <row r="509" spans="13:31" ht="12.75" x14ac:dyDescent="0.2">
      <c r="M509" s="12"/>
      <c r="N509" s="12"/>
      <c r="O509" s="12"/>
      <c r="P509" s="12"/>
      <c r="AB509" s="12"/>
      <c r="AC509" s="12"/>
      <c r="AD509" s="12"/>
      <c r="AE509" s="12"/>
    </row>
    <row r="510" spans="13:31" ht="12.75" x14ac:dyDescent="0.2">
      <c r="M510" s="12"/>
      <c r="N510" s="12"/>
      <c r="O510" s="12"/>
      <c r="P510" s="12"/>
      <c r="AB510" s="12"/>
      <c r="AC510" s="12"/>
      <c r="AD510" s="12"/>
      <c r="AE510" s="12"/>
    </row>
    <row r="511" spans="13:31" ht="12.75" x14ac:dyDescent="0.2">
      <c r="M511" s="12"/>
      <c r="N511" s="12"/>
      <c r="O511" s="12"/>
      <c r="P511" s="12"/>
      <c r="AB511" s="12"/>
      <c r="AC511" s="12"/>
      <c r="AD511" s="12"/>
      <c r="AE511" s="12"/>
    </row>
    <row r="512" spans="13:31" ht="12.75" x14ac:dyDescent="0.2">
      <c r="M512" s="12"/>
      <c r="N512" s="12"/>
      <c r="O512" s="12"/>
      <c r="P512" s="12"/>
      <c r="AB512" s="12"/>
      <c r="AC512" s="12"/>
      <c r="AD512" s="12"/>
      <c r="AE512" s="12"/>
    </row>
    <row r="513" spans="13:31" ht="12.75" x14ac:dyDescent="0.2">
      <c r="M513" s="12"/>
      <c r="N513" s="12"/>
      <c r="O513" s="12"/>
      <c r="P513" s="12"/>
      <c r="AB513" s="12"/>
      <c r="AC513" s="12"/>
      <c r="AD513" s="12"/>
      <c r="AE513" s="12"/>
    </row>
    <row r="514" spans="13:31" ht="12.75" x14ac:dyDescent="0.2">
      <c r="M514" s="12"/>
      <c r="N514" s="12"/>
      <c r="O514" s="12"/>
      <c r="P514" s="12"/>
      <c r="AB514" s="12"/>
      <c r="AC514" s="12"/>
      <c r="AD514" s="12"/>
      <c r="AE514" s="12"/>
    </row>
    <row r="515" spans="13:31" ht="12.75" x14ac:dyDescent="0.2">
      <c r="M515" s="12"/>
      <c r="N515" s="12"/>
      <c r="O515" s="12"/>
      <c r="P515" s="12"/>
      <c r="AB515" s="12"/>
      <c r="AC515" s="12"/>
      <c r="AD515" s="12"/>
      <c r="AE515" s="12"/>
    </row>
    <row r="516" spans="13:31" ht="12.75" x14ac:dyDescent="0.2">
      <c r="M516" s="12"/>
      <c r="N516" s="12"/>
      <c r="O516" s="12"/>
      <c r="P516" s="12"/>
      <c r="AB516" s="12"/>
      <c r="AC516" s="12"/>
      <c r="AD516" s="12"/>
      <c r="AE516" s="12"/>
    </row>
    <row r="517" spans="13:31" ht="12.75" x14ac:dyDescent="0.2">
      <c r="M517" s="12"/>
      <c r="N517" s="12"/>
      <c r="O517" s="12"/>
      <c r="P517" s="12"/>
      <c r="AB517" s="12"/>
      <c r="AC517" s="12"/>
      <c r="AD517" s="12"/>
      <c r="AE517" s="12"/>
    </row>
    <row r="518" spans="13:31" ht="12.75" x14ac:dyDescent="0.2">
      <c r="M518" s="12"/>
      <c r="N518" s="12"/>
      <c r="O518" s="12"/>
      <c r="P518" s="12"/>
      <c r="AB518" s="12"/>
      <c r="AC518" s="12"/>
      <c r="AD518" s="12"/>
      <c r="AE518" s="12"/>
    </row>
    <row r="519" spans="13:31" ht="12.75" x14ac:dyDescent="0.2">
      <c r="M519" s="12"/>
      <c r="N519" s="12"/>
      <c r="O519" s="12"/>
      <c r="P519" s="12"/>
      <c r="AB519" s="12"/>
      <c r="AC519" s="12"/>
      <c r="AD519" s="12"/>
      <c r="AE519" s="12"/>
    </row>
    <row r="520" spans="13:31" ht="12.75" x14ac:dyDescent="0.2">
      <c r="M520" s="12"/>
      <c r="N520" s="12"/>
      <c r="O520" s="12"/>
      <c r="P520" s="12"/>
      <c r="AB520" s="12"/>
      <c r="AC520" s="12"/>
      <c r="AD520" s="12"/>
      <c r="AE520" s="12"/>
    </row>
    <row r="521" spans="13:31" ht="12.75" x14ac:dyDescent="0.2">
      <c r="M521" s="12"/>
      <c r="N521" s="12"/>
      <c r="O521" s="12"/>
      <c r="P521" s="12"/>
      <c r="AB521" s="12"/>
      <c r="AC521" s="12"/>
      <c r="AD521" s="12"/>
      <c r="AE521" s="12"/>
    </row>
    <row r="522" spans="13:31" ht="12.75" x14ac:dyDescent="0.2">
      <c r="M522" s="12"/>
      <c r="N522" s="12"/>
      <c r="O522" s="12"/>
      <c r="P522" s="12"/>
      <c r="AB522" s="12"/>
      <c r="AC522" s="12"/>
      <c r="AD522" s="12"/>
      <c r="AE522" s="12"/>
    </row>
    <row r="523" spans="13:31" ht="12.75" x14ac:dyDescent="0.2">
      <c r="M523" s="12"/>
      <c r="N523" s="12"/>
      <c r="O523" s="12"/>
      <c r="P523" s="12"/>
      <c r="AB523" s="12"/>
      <c r="AC523" s="12"/>
      <c r="AD523" s="12"/>
      <c r="AE523" s="12"/>
    </row>
    <row r="524" spans="13:31" ht="12.75" x14ac:dyDescent="0.2">
      <c r="M524" s="12"/>
      <c r="N524" s="12"/>
      <c r="O524" s="12"/>
      <c r="P524" s="12"/>
      <c r="AB524" s="12"/>
      <c r="AC524" s="12"/>
      <c r="AD524" s="12"/>
      <c r="AE524" s="12"/>
    </row>
    <row r="525" spans="13:31" ht="12.75" x14ac:dyDescent="0.2">
      <c r="M525" s="12"/>
      <c r="N525" s="12"/>
      <c r="O525" s="12"/>
      <c r="P525" s="12"/>
      <c r="AB525" s="12"/>
      <c r="AC525" s="12"/>
      <c r="AD525" s="12"/>
      <c r="AE525" s="12"/>
    </row>
    <row r="526" spans="13:31" ht="12.75" x14ac:dyDescent="0.2">
      <c r="M526" s="12"/>
      <c r="N526" s="12"/>
      <c r="O526" s="12"/>
      <c r="P526" s="12"/>
      <c r="AB526" s="12"/>
      <c r="AC526" s="12"/>
      <c r="AD526" s="12"/>
      <c r="AE526" s="12"/>
    </row>
    <row r="527" spans="13:31" ht="12.75" x14ac:dyDescent="0.2">
      <c r="M527" s="12"/>
      <c r="N527" s="12"/>
      <c r="O527" s="12"/>
      <c r="P527" s="12"/>
      <c r="AB527" s="12"/>
      <c r="AC527" s="12"/>
      <c r="AD527" s="12"/>
      <c r="AE527" s="12"/>
    </row>
    <row r="528" spans="13:31" ht="12.75" x14ac:dyDescent="0.2">
      <c r="M528" s="12"/>
      <c r="N528" s="12"/>
      <c r="O528" s="12"/>
      <c r="P528" s="12"/>
      <c r="AB528" s="12"/>
      <c r="AC528" s="12"/>
      <c r="AD528" s="12"/>
      <c r="AE528" s="12"/>
    </row>
    <row r="529" spans="13:31" ht="12.75" x14ac:dyDescent="0.2">
      <c r="M529" s="12"/>
      <c r="N529" s="12"/>
      <c r="O529" s="12"/>
      <c r="P529" s="12"/>
      <c r="AB529" s="12"/>
      <c r="AC529" s="12"/>
      <c r="AD529" s="12"/>
      <c r="AE529" s="12"/>
    </row>
    <row r="530" spans="13:31" ht="12.75" x14ac:dyDescent="0.2">
      <c r="M530" s="12"/>
      <c r="N530" s="12"/>
      <c r="O530" s="12"/>
      <c r="P530" s="12"/>
      <c r="AB530" s="12"/>
      <c r="AC530" s="12"/>
      <c r="AD530" s="12"/>
      <c r="AE530" s="12"/>
    </row>
    <row r="531" spans="13:31" ht="12.75" x14ac:dyDescent="0.2">
      <c r="M531" s="12"/>
      <c r="N531" s="12"/>
      <c r="O531" s="12"/>
      <c r="P531" s="12"/>
      <c r="AB531" s="12"/>
      <c r="AC531" s="12"/>
      <c r="AD531" s="12"/>
      <c r="AE531" s="12"/>
    </row>
    <row r="532" spans="13:31" ht="12.75" x14ac:dyDescent="0.2">
      <c r="M532" s="12"/>
      <c r="N532" s="12"/>
      <c r="O532" s="12"/>
      <c r="P532" s="12"/>
      <c r="AB532" s="12"/>
      <c r="AC532" s="12"/>
      <c r="AD532" s="12"/>
      <c r="AE532" s="12"/>
    </row>
    <row r="533" spans="13:31" ht="12.75" x14ac:dyDescent="0.2">
      <c r="M533" s="12"/>
      <c r="N533" s="12"/>
      <c r="O533" s="12"/>
      <c r="P533" s="12"/>
      <c r="AB533" s="12"/>
      <c r="AC533" s="12"/>
      <c r="AD533" s="12"/>
      <c r="AE533" s="12"/>
    </row>
    <row r="534" spans="13:31" ht="12.75" x14ac:dyDescent="0.2">
      <c r="M534" s="12"/>
      <c r="N534" s="12"/>
      <c r="O534" s="12"/>
      <c r="P534" s="12"/>
      <c r="AB534" s="12"/>
      <c r="AC534" s="12"/>
      <c r="AD534" s="12"/>
      <c r="AE534" s="12"/>
    </row>
    <row r="535" spans="13:31" ht="12.75" x14ac:dyDescent="0.2">
      <c r="M535" s="12"/>
      <c r="N535" s="12"/>
      <c r="O535" s="12"/>
      <c r="P535" s="12"/>
      <c r="AB535" s="12"/>
      <c r="AC535" s="12"/>
      <c r="AD535" s="12"/>
      <c r="AE535" s="12"/>
    </row>
    <row r="536" spans="13:31" ht="12.75" x14ac:dyDescent="0.2">
      <c r="M536" s="12"/>
      <c r="N536" s="12"/>
      <c r="O536" s="12"/>
      <c r="P536" s="12"/>
      <c r="AB536" s="12"/>
      <c r="AC536" s="12"/>
      <c r="AD536" s="12"/>
      <c r="AE536" s="12"/>
    </row>
    <row r="537" spans="13:31" ht="12.75" x14ac:dyDescent="0.2">
      <c r="M537" s="12"/>
      <c r="N537" s="12"/>
      <c r="O537" s="12"/>
      <c r="P537" s="12"/>
      <c r="AB537" s="12"/>
      <c r="AC537" s="12"/>
      <c r="AD537" s="12"/>
      <c r="AE537" s="12"/>
    </row>
    <row r="538" spans="13:31" ht="12.75" x14ac:dyDescent="0.2">
      <c r="M538" s="12"/>
      <c r="N538" s="12"/>
      <c r="O538" s="12"/>
      <c r="P538" s="12"/>
      <c r="AB538" s="12"/>
      <c r="AC538" s="12"/>
      <c r="AD538" s="12"/>
      <c r="AE538" s="12"/>
    </row>
    <row r="539" spans="13:31" ht="12.75" x14ac:dyDescent="0.2">
      <c r="M539" s="12"/>
      <c r="N539" s="12"/>
      <c r="O539" s="12"/>
      <c r="P539" s="12"/>
      <c r="AB539" s="12"/>
      <c r="AC539" s="12"/>
      <c r="AD539" s="12"/>
      <c r="AE539" s="12"/>
    </row>
    <row r="540" spans="13:31" ht="12.75" x14ac:dyDescent="0.2">
      <c r="M540" s="12"/>
      <c r="N540" s="12"/>
      <c r="O540" s="12"/>
      <c r="P540" s="12"/>
      <c r="AB540" s="12"/>
      <c r="AC540" s="12"/>
      <c r="AD540" s="12"/>
      <c r="AE540" s="12"/>
    </row>
    <row r="541" spans="13:31" ht="12.75" x14ac:dyDescent="0.2">
      <c r="M541" s="12"/>
      <c r="N541" s="12"/>
      <c r="O541" s="12"/>
      <c r="P541" s="12"/>
      <c r="AB541" s="12"/>
      <c r="AC541" s="12"/>
      <c r="AD541" s="12"/>
      <c r="AE541" s="12"/>
    </row>
    <row r="542" spans="13:31" ht="12.75" x14ac:dyDescent="0.2">
      <c r="M542" s="12"/>
      <c r="N542" s="12"/>
      <c r="O542" s="12"/>
      <c r="P542" s="12"/>
      <c r="AB542" s="12"/>
      <c r="AC542" s="12"/>
      <c r="AD542" s="12"/>
      <c r="AE542" s="12"/>
    </row>
    <row r="543" spans="13:31" ht="12.75" x14ac:dyDescent="0.2">
      <c r="M543" s="12"/>
      <c r="N543" s="12"/>
      <c r="O543" s="12"/>
      <c r="P543" s="12"/>
      <c r="AB543" s="12"/>
      <c r="AC543" s="12"/>
      <c r="AD543" s="12"/>
      <c r="AE543" s="12"/>
    </row>
    <row r="544" spans="13:31" ht="12.75" x14ac:dyDescent="0.2">
      <c r="M544" s="12"/>
      <c r="N544" s="12"/>
      <c r="O544" s="12"/>
      <c r="P544" s="12"/>
      <c r="AB544" s="12"/>
      <c r="AC544" s="12"/>
      <c r="AD544" s="12"/>
      <c r="AE544" s="12"/>
    </row>
    <row r="545" spans="13:31" ht="12.75" x14ac:dyDescent="0.2">
      <c r="M545" s="12"/>
      <c r="N545" s="12"/>
      <c r="O545" s="12"/>
      <c r="P545" s="12"/>
      <c r="AB545" s="12"/>
      <c r="AC545" s="12"/>
      <c r="AD545" s="12"/>
      <c r="AE545" s="12"/>
    </row>
    <row r="546" spans="13:31" ht="12.75" x14ac:dyDescent="0.2">
      <c r="M546" s="12"/>
      <c r="N546" s="12"/>
      <c r="O546" s="12"/>
      <c r="P546" s="12"/>
      <c r="AB546" s="12"/>
      <c r="AC546" s="12"/>
      <c r="AD546" s="12"/>
      <c r="AE546" s="12"/>
    </row>
    <row r="547" spans="13:31" ht="12.75" x14ac:dyDescent="0.2">
      <c r="M547" s="12"/>
      <c r="N547" s="12"/>
      <c r="O547" s="12"/>
      <c r="P547" s="12"/>
      <c r="AB547" s="12"/>
      <c r="AC547" s="12"/>
      <c r="AD547" s="12"/>
      <c r="AE547" s="12"/>
    </row>
    <row r="548" spans="13:31" ht="12.75" x14ac:dyDescent="0.2">
      <c r="M548" s="12"/>
      <c r="N548" s="12"/>
      <c r="O548" s="12"/>
      <c r="P548" s="12"/>
      <c r="AB548" s="12"/>
      <c r="AC548" s="12"/>
      <c r="AD548" s="12"/>
      <c r="AE548" s="12"/>
    </row>
    <row r="549" spans="13:31" ht="12.75" x14ac:dyDescent="0.2">
      <c r="M549" s="12"/>
      <c r="N549" s="12"/>
      <c r="O549" s="12"/>
      <c r="P549" s="12"/>
      <c r="AB549" s="12"/>
      <c r="AC549" s="12"/>
      <c r="AD549" s="12"/>
      <c r="AE549" s="12"/>
    </row>
    <row r="550" spans="13:31" ht="12.75" x14ac:dyDescent="0.2">
      <c r="M550" s="12"/>
      <c r="N550" s="12"/>
      <c r="O550" s="12"/>
      <c r="P550" s="12"/>
      <c r="AB550" s="12"/>
      <c r="AC550" s="12"/>
      <c r="AD550" s="12"/>
      <c r="AE550" s="12"/>
    </row>
    <row r="551" spans="13:31" ht="12.75" x14ac:dyDescent="0.2">
      <c r="M551" s="12"/>
      <c r="N551" s="12"/>
      <c r="O551" s="12"/>
      <c r="P551" s="12"/>
      <c r="AB551" s="12"/>
      <c r="AC551" s="12"/>
      <c r="AD551" s="12"/>
      <c r="AE551" s="12"/>
    </row>
    <row r="552" spans="13:31" ht="12.75" x14ac:dyDescent="0.2">
      <c r="M552" s="12"/>
      <c r="N552" s="12"/>
      <c r="O552" s="12"/>
      <c r="P552" s="12"/>
      <c r="AB552" s="12"/>
      <c r="AC552" s="12"/>
      <c r="AD552" s="12"/>
      <c r="AE552" s="12"/>
    </row>
    <row r="553" spans="13:31" ht="12.75" x14ac:dyDescent="0.2">
      <c r="M553" s="12"/>
      <c r="N553" s="12"/>
      <c r="O553" s="12"/>
      <c r="P553" s="12"/>
      <c r="AB553" s="12"/>
      <c r="AC553" s="12"/>
      <c r="AD553" s="12"/>
      <c r="AE553" s="12"/>
    </row>
    <row r="554" spans="13:31" ht="12.75" x14ac:dyDescent="0.2">
      <c r="M554" s="12"/>
      <c r="N554" s="12"/>
      <c r="O554" s="12"/>
      <c r="P554" s="12"/>
      <c r="AB554" s="12"/>
      <c r="AC554" s="12"/>
      <c r="AD554" s="12"/>
      <c r="AE554" s="12"/>
    </row>
    <row r="555" spans="13:31" ht="12.75" x14ac:dyDescent="0.2">
      <c r="M555" s="12"/>
      <c r="N555" s="12"/>
      <c r="O555" s="12"/>
      <c r="P555" s="12"/>
      <c r="AB555" s="12"/>
      <c r="AC555" s="12"/>
      <c r="AD555" s="12"/>
      <c r="AE555" s="12"/>
    </row>
    <row r="556" spans="13:31" ht="12.75" x14ac:dyDescent="0.2">
      <c r="M556" s="12"/>
      <c r="N556" s="12"/>
      <c r="O556" s="12"/>
      <c r="P556" s="12"/>
      <c r="AB556" s="12"/>
      <c r="AC556" s="12"/>
      <c r="AD556" s="12"/>
      <c r="AE556" s="12"/>
    </row>
    <row r="557" spans="13:31" ht="12.75" x14ac:dyDescent="0.2">
      <c r="M557" s="12"/>
      <c r="N557" s="12"/>
      <c r="O557" s="12"/>
      <c r="P557" s="12"/>
      <c r="AB557" s="12"/>
      <c r="AC557" s="12"/>
      <c r="AD557" s="12"/>
      <c r="AE557" s="12"/>
    </row>
    <row r="558" spans="13:31" ht="12.75" x14ac:dyDescent="0.2">
      <c r="M558" s="12"/>
      <c r="N558" s="12"/>
      <c r="O558" s="12"/>
      <c r="P558" s="12"/>
      <c r="AB558" s="12"/>
      <c r="AC558" s="12"/>
      <c r="AD558" s="12"/>
      <c r="AE558" s="12"/>
    </row>
    <row r="559" spans="13:31" ht="12.75" x14ac:dyDescent="0.2">
      <c r="M559" s="12"/>
      <c r="N559" s="12"/>
      <c r="O559" s="12"/>
      <c r="P559" s="12"/>
      <c r="AB559" s="12"/>
      <c r="AC559" s="12"/>
      <c r="AD559" s="12"/>
      <c r="AE559" s="12"/>
    </row>
    <row r="560" spans="13:31" ht="12.75" x14ac:dyDescent="0.2">
      <c r="M560" s="12"/>
      <c r="N560" s="12"/>
      <c r="O560" s="12"/>
      <c r="P560" s="12"/>
      <c r="AB560" s="12"/>
      <c r="AC560" s="12"/>
      <c r="AD560" s="12"/>
      <c r="AE560" s="12"/>
    </row>
    <row r="561" spans="13:31" ht="12.75" x14ac:dyDescent="0.2">
      <c r="M561" s="12"/>
      <c r="N561" s="12"/>
      <c r="O561" s="12"/>
      <c r="P561" s="12"/>
      <c r="AB561" s="12"/>
      <c r="AC561" s="12"/>
      <c r="AD561" s="12"/>
      <c r="AE561" s="12"/>
    </row>
    <row r="562" spans="13:31" ht="12.75" x14ac:dyDescent="0.2">
      <c r="M562" s="12"/>
      <c r="N562" s="12"/>
      <c r="O562" s="12"/>
      <c r="P562" s="12"/>
      <c r="AB562" s="12"/>
      <c r="AC562" s="12"/>
      <c r="AD562" s="12"/>
      <c r="AE562" s="12"/>
    </row>
    <row r="563" spans="13:31" ht="12.75" x14ac:dyDescent="0.2">
      <c r="M563" s="12"/>
      <c r="N563" s="12"/>
      <c r="O563" s="12"/>
      <c r="P563" s="12"/>
      <c r="AB563" s="12"/>
      <c r="AC563" s="12"/>
      <c r="AD563" s="12"/>
      <c r="AE563" s="12"/>
    </row>
    <row r="564" spans="13:31" ht="12.75" x14ac:dyDescent="0.2">
      <c r="M564" s="12"/>
      <c r="N564" s="12"/>
      <c r="O564" s="12"/>
      <c r="P564" s="12"/>
      <c r="AB564" s="12"/>
      <c r="AC564" s="12"/>
      <c r="AD564" s="12"/>
      <c r="AE564" s="12"/>
    </row>
    <row r="565" spans="13:31" ht="12.75" x14ac:dyDescent="0.2">
      <c r="M565" s="12"/>
      <c r="N565" s="12"/>
      <c r="O565" s="12"/>
      <c r="P565" s="12"/>
      <c r="AB565" s="12"/>
      <c r="AC565" s="12"/>
      <c r="AD565" s="12"/>
      <c r="AE565" s="12"/>
    </row>
    <row r="566" spans="13:31" ht="12.75" x14ac:dyDescent="0.2">
      <c r="M566" s="12"/>
      <c r="N566" s="12"/>
      <c r="O566" s="12"/>
      <c r="P566" s="12"/>
      <c r="AB566" s="12"/>
      <c r="AC566" s="12"/>
      <c r="AD566" s="12"/>
      <c r="AE566" s="12"/>
    </row>
    <row r="567" spans="13:31" ht="12.75" x14ac:dyDescent="0.2">
      <c r="M567" s="12"/>
      <c r="N567" s="12"/>
      <c r="O567" s="12"/>
      <c r="P567" s="12"/>
      <c r="AB567" s="12"/>
      <c r="AC567" s="12"/>
      <c r="AD567" s="12"/>
      <c r="AE567" s="12"/>
    </row>
    <row r="568" spans="13:31" ht="12.75" x14ac:dyDescent="0.2">
      <c r="M568" s="12"/>
      <c r="N568" s="12"/>
      <c r="O568" s="12"/>
      <c r="P568" s="12"/>
      <c r="AB568" s="12"/>
      <c r="AC568" s="12"/>
      <c r="AD568" s="12"/>
      <c r="AE568" s="12"/>
    </row>
    <row r="569" spans="13:31" ht="12.75" x14ac:dyDescent="0.2">
      <c r="M569" s="12"/>
      <c r="N569" s="12"/>
      <c r="O569" s="12"/>
      <c r="P569" s="12"/>
      <c r="AB569" s="12"/>
      <c r="AC569" s="12"/>
      <c r="AD569" s="12"/>
      <c r="AE569" s="12"/>
    </row>
    <row r="570" spans="13:31" ht="12.75" x14ac:dyDescent="0.2">
      <c r="M570" s="12"/>
      <c r="N570" s="12"/>
      <c r="O570" s="12"/>
      <c r="P570" s="12"/>
      <c r="AB570" s="12"/>
      <c r="AC570" s="12"/>
      <c r="AD570" s="12"/>
      <c r="AE570" s="12"/>
    </row>
    <row r="571" spans="13:31" ht="12.75" x14ac:dyDescent="0.2">
      <c r="M571" s="12"/>
      <c r="N571" s="12"/>
      <c r="O571" s="12"/>
      <c r="P571" s="12"/>
      <c r="AB571" s="12"/>
      <c r="AC571" s="12"/>
      <c r="AD571" s="12"/>
      <c r="AE571" s="12"/>
    </row>
    <row r="572" spans="13:31" ht="12.75" x14ac:dyDescent="0.2">
      <c r="M572" s="12"/>
      <c r="N572" s="12"/>
      <c r="O572" s="12"/>
      <c r="P572" s="12"/>
      <c r="AB572" s="12"/>
      <c r="AC572" s="12"/>
      <c r="AD572" s="12"/>
      <c r="AE572" s="12"/>
    </row>
    <row r="573" spans="13:31" ht="12.75" x14ac:dyDescent="0.2">
      <c r="M573" s="12"/>
      <c r="N573" s="12"/>
      <c r="O573" s="12"/>
      <c r="P573" s="12"/>
      <c r="AB573" s="12"/>
      <c r="AC573" s="12"/>
      <c r="AD573" s="12"/>
      <c r="AE573" s="12"/>
    </row>
    <row r="574" spans="13:31" ht="12.75" x14ac:dyDescent="0.2">
      <c r="M574" s="12"/>
      <c r="N574" s="12"/>
      <c r="O574" s="12"/>
      <c r="P574" s="12"/>
      <c r="AB574" s="12"/>
      <c r="AC574" s="12"/>
      <c r="AD574" s="12"/>
      <c r="AE574" s="12"/>
    </row>
    <row r="575" spans="13:31" ht="12.75" x14ac:dyDescent="0.2">
      <c r="M575" s="12"/>
      <c r="N575" s="12"/>
      <c r="O575" s="12"/>
      <c r="P575" s="12"/>
      <c r="AB575" s="12"/>
      <c r="AC575" s="12"/>
      <c r="AD575" s="12"/>
      <c r="AE575" s="12"/>
    </row>
    <row r="576" spans="13:31" ht="12.75" x14ac:dyDescent="0.2">
      <c r="M576" s="12"/>
      <c r="N576" s="12"/>
      <c r="O576" s="12"/>
      <c r="P576" s="12"/>
      <c r="AB576" s="12"/>
      <c r="AC576" s="12"/>
      <c r="AD576" s="12"/>
      <c r="AE576" s="12"/>
    </row>
    <row r="577" spans="13:31" ht="12.75" x14ac:dyDescent="0.2">
      <c r="M577" s="12"/>
      <c r="N577" s="12"/>
      <c r="O577" s="12"/>
      <c r="P577" s="12"/>
      <c r="AB577" s="12"/>
      <c r="AC577" s="12"/>
      <c r="AD577" s="12"/>
      <c r="AE577" s="12"/>
    </row>
    <row r="578" spans="13:31" ht="12.75" x14ac:dyDescent="0.2">
      <c r="M578" s="12"/>
      <c r="N578" s="12"/>
      <c r="O578" s="12"/>
      <c r="P578" s="12"/>
      <c r="AB578" s="12"/>
      <c r="AC578" s="12"/>
      <c r="AD578" s="12"/>
      <c r="AE578" s="12"/>
    </row>
    <row r="579" spans="13:31" ht="12.75" x14ac:dyDescent="0.2">
      <c r="M579" s="12"/>
      <c r="N579" s="12"/>
      <c r="O579" s="12"/>
      <c r="P579" s="12"/>
      <c r="AB579" s="12"/>
      <c r="AC579" s="12"/>
      <c r="AD579" s="12"/>
      <c r="AE579" s="12"/>
    </row>
    <row r="580" spans="13:31" ht="12.75" x14ac:dyDescent="0.2">
      <c r="M580" s="12"/>
      <c r="N580" s="12"/>
      <c r="O580" s="12"/>
      <c r="P580" s="12"/>
      <c r="AB580" s="12"/>
      <c r="AC580" s="12"/>
      <c r="AD580" s="12"/>
      <c r="AE580" s="12"/>
    </row>
    <row r="581" spans="13:31" ht="12.75" x14ac:dyDescent="0.2">
      <c r="M581" s="12"/>
      <c r="N581" s="12"/>
      <c r="O581" s="12"/>
      <c r="P581" s="12"/>
      <c r="AB581" s="12"/>
      <c r="AC581" s="12"/>
      <c r="AD581" s="12"/>
      <c r="AE581" s="12"/>
    </row>
    <row r="582" spans="13:31" ht="12.75" x14ac:dyDescent="0.2">
      <c r="M582" s="12"/>
      <c r="N582" s="12"/>
      <c r="O582" s="12"/>
      <c r="P582" s="12"/>
      <c r="AB582" s="12"/>
      <c r="AC582" s="12"/>
      <c r="AD582" s="12"/>
      <c r="AE582" s="12"/>
    </row>
    <row r="583" spans="13:31" ht="12.75" x14ac:dyDescent="0.2">
      <c r="M583" s="12"/>
      <c r="N583" s="12"/>
      <c r="O583" s="12"/>
      <c r="P583" s="12"/>
      <c r="AB583" s="12"/>
      <c r="AC583" s="12"/>
      <c r="AD583" s="12"/>
      <c r="AE583" s="12"/>
    </row>
    <row r="584" spans="13:31" ht="12.75" x14ac:dyDescent="0.2">
      <c r="M584" s="12"/>
      <c r="N584" s="12"/>
      <c r="O584" s="12"/>
      <c r="P584" s="12"/>
      <c r="AB584" s="12"/>
      <c r="AC584" s="12"/>
      <c r="AD584" s="12"/>
      <c r="AE584" s="12"/>
    </row>
    <row r="585" spans="13:31" ht="12.75" x14ac:dyDescent="0.2">
      <c r="M585" s="12"/>
      <c r="N585" s="12"/>
      <c r="O585" s="12"/>
      <c r="P585" s="12"/>
      <c r="AB585" s="12"/>
      <c r="AC585" s="12"/>
      <c r="AD585" s="12"/>
      <c r="AE585" s="12"/>
    </row>
    <row r="586" spans="13:31" ht="12.75" x14ac:dyDescent="0.2">
      <c r="M586" s="12"/>
      <c r="N586" s="12"/>
      <c r="O586" s="12"/>
      <c r="P586" s="12"/>
      <c r="AB586" s="12"/>
      <c r="AC586" s="12"/>
      <c r="AD586" s="12"/>
      <c r="AE586" s="12"/>
    </row>
    <row r="587" spans="13:31" ht="12.75" x14ac:dyDescent="0.2">
      <c r="M587" s="12"/>
      <c r="N587" s="12"/>
      <c r="O587" s="12"/>
      <c r="P587" s="12"/>
      <c r="AB587" s="12"/>
      <c r="AC587" s="12"/>
      <c r="AD587" s="12"/>
      <c r="AE587" s="12"/>
    </row>
    <row r="588" spans="13:31" ht="12.75" x14ac:dyDescent="0.2">
      <c r="M588" s="12"/>
      <c r="N588" s="12"/>
      <c r="O588" s="12"/>
      <c r="P588" s="12"/>
      <c r="AB588" s="12"/>
      <c r="AC588" s="12"/>
      <c r="AD588" s="12"/>
      <c r="AE588" s="12"/>
    </row>
    <row r="589" spans="13:31" ht="12.75" x14ac:dyDescent="0.2">
      <c r="M589" s="12"/>
      <c r="N589" s="12"/>
      <c r="O589" s="12"/>
      <c r="P589" s="12"/>
      <c r="AB589" s="12"/>
      <c r="AC589" s="12"/>
      <c r="AD589" s="12"/>
      <c r="AE589" s="12"/>
    </row>
    <row r="590" spans="13:31" ht="12.75" x14ac:dyDescent="0.2">
      <c r="M590" s="12"/>
      <c r="N590" s="12"/>
      <c r="O590" s="12"/>
      <c r="P590" s="12"/>
      <c r="AB590" s="12"/>
      <c r="AC590" s="12"/>
      <c r="AD590" s="12"/>
      <c r="AE590" s="12"/>
    </row>
    <row r="591" spans="13:31" ht="12.75" x14ac:dyDescent="0.2">
      <c r="M591" s="12"/>
      <c r="N591" s="12"/>
      <c r="O591" s="12"/>
      <c r="P591" s="12"/>
      <c r="AB591" s="12"/>
      <c r="AC591" s="12"/>
      <c r="AD591" s="12"/>
      <c r="AE591" s="12"/>
    </row>
    <row r="592" spans="13:31" ht="12.75" x14ac:dyDescent="0.2">
      <c r="M592" s="12"/>
      <c r="N592" s="12"/>
      <c r="O592" s="12"/>
      <c r="P592" s="12"/>
      <c r="AB592" s="12"/>
      <c r="AC592" s="12"/>
      <c r="AD592" s="12"/>
      <c r="AE592" s="12"/>
    </row>
    <row r="593" spans="13:31" ht="12.75" x14ac:dyDescent="0.2">
      <c r="M593" s="12"/>
      <c r="N593" s="12"/>
      <c r="O593" s="12"/>
      <c r="P593" s="12"/>
      <c r="AB593" s="12"/>
      <c r="AC593" s="12"/>
      <c r="AD593" s="12"/>
      <c r="AE593" s="12"/>
    </row>
    <row r="594" spans="13:31" ht="12.75" x14ac:dyDescent="0.2">
      <c r="M594" s="12"/>
      <c r="N594" s="12"/>
      <c r="O594" s="12"/>
      <c r="P594" s="12"/>
      <c r="AB594" s="12"/>
      <c r="AC594" s="12"/>
      <c r="AD594" s="12"/>
      <c r="AE594" s="12"/>
    </row>
    <row r="595" spans="13:31" ht="12.75" x14ac:dyDescent="0.2">
      <c r="M595" s="12"/>
      <c r="N595" s="12"/>
      <c r="O595" s="12"/>
      <c r="P595" s="12"/>
      <c r="AB595" s="12"/>
      <c r="AC595" s="12"/>
      <c r="AD595" s="12"/>
      <c r="AE595" s="12"/>
    </row>
    <row r="596" spans="13:31" ht="12.75" x14ac:dyDescent="0.2">
      <c r="M596" s="12"/>
      <c r="N596" s="12"/>
      <c r="O596" s="12"/>
      <c r="P596" s="12"/>
      <c r="AB596" s="12"/>
      <c r="AC596" s="12"/>
      <c r="AD596" s="12"/>
      <c r="AE596" s="12"/>
    </row>
    <row r="597" spans="13:31" ht="12.75" x14ac:dyDescent="0.2">
      <c r="M597" s="12"/>
      <c r="N597" s="12"/>
      <c r="O597" s="12"/>
      <c r="P597" s="12"/>
      <c r="AB597" s="12"/>
      <c r="AC597" s="12"/>
      <c r="AD597" s="12"/>
      <c r="AE597" s="12"/>
    </row>
    <row r="598" spans="13:31" ht="12.75" x14ac:dyDescent="0.2">
      <c r="M598" s="12"/>
      <c r="N598" s="12"/>
      <c r="O598" s="12"/>
      <c r="P598" s="12"/>
      <c r="AB598" s="12"/>
      <c r="AC598" s="12"/>
      <c r="AD598" s="12"/>
      <c r="AE598" s="12"/>
    </row>
    <row r="599" spans="13:31" ht="12.75" x14ac:dyDescent="0.2">
      <c r="M599" s="12"/>
      <c r="N599" s="12"/>
      <c r="O599" s="12"/>
      <c r="P599" s="12"/>
      <c r="AB599" s="12"/>
      <c r="AC599" s="12"/>
      <c r="AD599" s="12"/>
      <c r="AE599" s="12"/>
    </row>
    <row r="600" spans="13:31" ht="12.75" x14ac:dyDescent="0.2">
      <c r="M600" s="12"/>
      <c r="N600" s="12"/>
      <c r="O600" s="12"/>
      <c r="P600" s="12"/>
      <c r="AB600" s="12"/>
      <c r="AC600" s="12"/>
      <c r="AD600" s="12"/>
      <c r="AE600" s="12"/>
    </row>
    <row r="601" spans="13:31" ht="12.75" x14ac:dyDescent="0.2">
      <c r="M601" s="12"/>
      <c r="N601" s="12"/>
      <c r="O601" s="12"/>
      <c r="P601" s="12"/>
      <c r="AB601" s="12"/>
      <c r="AC601" s="12"/>
      <c r="AD601" s="12"/>
      <c r="AE601" s="12"/>
    </row>
    <row r="602" spans="13:31" ht="12.75" x14ac:dyDescent="0.2">
      <c r="M602" s="12"/>
      <c r="N602" s="12"/>
      <c r="O602" s="12"/>
      <c r="P602" s="12"/>
      <c r="AB602" s="12"/>
      <c r="AC602" s="12"/>
      <c r="AD602" s="12"/>
      <c r="AE602" s="12"/>
    </row>
    <row r="603" spans="13:31" ht="12.75" x14ac:dyDescent="0.2">
      <c r="M603" s="12"/>
      <c r="N603" s="12"/>
      <c r="O603" s="12"/>
      <c r="P603" s="12"/>
      <c r="AB603" s="12"/>
      <c r="AC603" s="12"/>
      <c r="AD603" s="12"/>
      <c r="AE603" s="12"/>
    </row>
    <row r="604" spans="13:31" ht="12.75" x14ac:dyDescent="0.2">
      <c r="M604" s="12"/>
      <c r="N604" s="12"/>
      <c r="O604" s="12"/>
      <c r="P604" s="12"/>
      <c r="AB604" s="12"/>
      <c r="AC604" s="12"/>
      <c r="AD604" s="12"/>
      <c r="AE604" s="12"/>
    </row>
    <row r="605" spans="13:31" ht="12.75" x14ac:dyDescent="0.2">
      <c r="M605" s="12"/>
      <c r="N605" s="12"/>
      <c r="O605" s="12"/>
      <c r="P605" s="12"/>
      <c r="AB605" s="12"/>
      <c r="AC605" s="12"/>
      <c r="AD605" s="12"/>
      <c r="AE605" s="12"/>
    </row>
    <row r="606" spans="13:31" ht="12.75" x14ac:dyDescent="0.2">
      <c r="M606" s="12"/>
      <c r="N606" s="12"/>
      <c r="O606" s="12"/>
      <c r="P606" s="12"/>
      <c r="AB606" s="12"/>
      <c r="AC606" s="12"/>
      <c r="AD606" s="12"/>
      <c r="AE606" s="12"/>
    </row>
    <row r="607" spans="13:31" ht="12.75" x14ac:dyDescent="0.2">
      <c r="M607" s="12"/>
      <c r="N607" s="12"/>
      <c r="O607" s="12"/>
      <c r="P607" s="12"/>
      <c r="AB607" s="12"/>
      <c r="AC607" s="12"/>
      <c r="AD607" s="12"/>
      <c r="AE607" s="12"/>
    </row>
    <row r="608" spans="13:31" ht="12.75" x14ac:dyDescent="0.2">
      <c r="M608" s="12"/>
      <c r="N608" s="12"/>
      <c r="O608" s="12"/>
      <c r="P608" s="12"/>
      <c r="AB608" s="12"/>
      <c r="AC608" s="12"/>
      <c r="AD608" s="12"/>
      <c r="AE608" s="12"/>
    </row>
    <row r="609" spans="13:31" ht="12.75" x14ac:dyDescent="0.2">
      <c r="M609" s="12"/>
      <c r="N609" s="12"/>
      <c r="O609" s="12"/>
      <c r="P609" s="12"/>
      <c r="AB609" s="12"/>
      <c r="AC609" s="12"/>
      <c r="AD609" s="12"/>
      <c r="AE609" s="12"/>
    </row>
    <row r="610" spans="13:31" ht="12.75" x14ac:dyDescent="0.2">
      <c r="M610" s="12"/>
      <c r="N610" s="12"/>
      <c r="O610" s="12"/>
      <c r="P610" s="12"/>
      <c r="AB610" s="12"/>
      <c r="AC610" s="12"/>
      <c r="AD610" s="12"/>
      <c r="AE610" s="12"/>
    </row>
    <row r="611" spans="13:31" ht="12.75" x14ac:dyDescent="0.2">
      <c r="M611" s="12"/>
      <c r="N611" s="12"/>
      <c r="O611" s="12"/>
      <c r="P611" s="12"/>
      <c r="AB611" s="12"/>
      <c r="AC611" s="12"/>
      <c r="AD611" s="12"/>
      <c r="AE611" s="12"/>
    </row>
    <row r="612" spans="13:31" ht="12.75" x14ac:dyDescent="0.2">
      <c r="M612" s="12"/>
      <c r="N612" s="12"/>
      <c r="O612" s="12"/>
      <c r="P612" s="12"/>
      <c r="AB612" s="12"/>
      <c r="AC612" s="12"/>
      <c r="AD612" s="12"/>
      <c r="AE612" s="12"/>
    </row>
    <row r="613" spans="13:31" ht="12.75" x14ac:dyDescent="0.2">
      <c r="M613" s="12"/>
      <c r="N613" s="12"/>
      <c r="O613" s="12"/>
      <c r="P613" s="12"/>
      <c r="AB613" s="12"/>
      <c r="AC613" s="12"/>
      <c r="AD613" s="12"/>
      <c r="AE613" s="12"/>
    </row>
    <row r="614" spans="13:31" ht="12.75" x14ac:dyDescent="0.2">
      <c r="M614" s="12"/>
      <c r="N614" s="12"/>
      <c r="O614" s="12"/>
      <c r="P614" s="12"/>
      <c r="AB614" s="12"/>
      <c r="AC614" s="12"/>
      <c r="AD614" s="12"/>
      <c r="AE614" s="12"/>
    </row>
    <row r="615" spans="13:31" ht="12.75" x14ac:dyDescent="0.2">
      <c r="M615" s="12"/>
      <c r="N615" s="12"/>
      <c r="O615" s="12"/>
      <c r="P615" s="12"/>
      <c r="AB615" s="12"/>
      <c r="AC615" s="12"/>
      <c r="AD615" s="12"/>
      <c r="AE615" s="12"/>
    </row>
    <row r="616" spans="13:31" ht="12.75" x14ac:dyDescent="0.2">
      <c r="M616" s="12"/>
      <c r="N616" s="12"/>
      <c r="O616" s="12"/>
      <c r="P616" s="12"/>
      <c r="AB616" s="12"/>
      <c r="AC616" s="12"/>
      <c r="AD616" s="12"/>
      <c r="AE616" s="12"/>
    </row>
    <row r="617" spans="13:31" ht="12.75" x14ac:dyDescent="0.2">
      <c r="M617" s="12"/>
      <c r="N617" s="12"/>
      <c r="O617" s="12"/>
      <c r="P617" s="12"/>
      <c r="AB617" s="12"/>
      <c r="AC617" s="12"/>
      <c r="AD617" s="12"/>
      <c r="AE617" s="12"/>
    </row>
    <row r="618" spans="13:31" ht="12.75" x14ac:dyDescent="0.2">
      <c r="M618" s="12"/>
      <c r="N618" s="12"/>
      <c r="O618" s="12"/>
      <c r="P618" s="12"/>
      <c r="AB618" s="12"/>
      <c r="AC618" s="12"/>
      <c r="AD618" s="12"/>
      <c r="AE618" s="12"/>
    </row>
    <row r="619" spans="13:31" ht="12.75" x14ac:dyDescent="0.2">
      <c r="M619" s="12"/>
      <c r="N619" s="12"/>
      <c r="O619" s="12"/>
      <c r="P619" s="12"/>
      <c r="AB619" s="12"/>
      <c r="AC619" s="12"/>
      <c r="AD619" s="12"/>
      <c r="AE619" s="12"/>
    </row>
    <row r="620" spans="13:31" ht="12.75" x14ac:dyDescent="0.2">
      <c r="M620" s="12"/>
      <c r="N620" s="12"/>
      <c r="O620" s="12"/>
      <c r="P620" s="12"/>
      <c r="AB620" s="12"/>
      <c r="AC620" s="12"/>
      <c r="AD620" s="12"/>
      <c r="AE620" s="12"/>
    </row>
    <row r="621" spans="13:31" ht="12.75" x14ac:dyDescent="0.2">
      <c r="M621" s="12"/>
      <c r="N621" s="12"/>
      <c r="O621" s="12"/>
      <c r="P621" s="12"/>
      <c r="AB621" s="12"/>
      <c r="AC621" s="12"/>
      <c r="AD621" s="12"/>
      <c r="AE621" s="12"/>
    </row>
    <row r="622" spans="13:31" ht="12.75" x14ac:dyDescent="0.2">
      <c r="M622" s="12"/>
      <c r="N622" s="12"/>
      <c r="O622" s="12"/>
      <c r="P622" s="12"/>
      <c r="AB622" s="12"/>
      <c r="AC622" s="12"/>
      <c r="AD622" s="12"/>
      <c r="AE622" s="12"/>
    </row>
    <row r="623" spans="13:31" ht="12.75" x14ac:dyDescent="0.2">
      <c r="M623" s="12"/>
      <c r="N623" s="12"/>
      <c r="O623" s="12"/>
      <c r="P623" s="12"/>
      <c r="AB623" s="12"/>
      <c r="AC623" s="12"/>
      <c r="AD623" s="12"/>
      <c r="AE623" s="12"/>
    </row>
    <row r="624" spans="13:31" ht="12.75" x14ac:dyDescent="0.2">
      <c r="M624" s="12"/>
      <c r="N624" s="12"/>
      <c r="O624" s="12"/>
      <c r="P624" s="12"/>
      <c r="AB624" s="12"/>
      <c r="AC624" s="12"/>
      <c r="AD624" s="12"/>
      <c r="AE624" s="12"/>
    </row>
    <row r="625" spans="13:31" ht="12.75" x14ac:dyDescent="0.2">
      <c r="M625" s="12"/>
      <c r="N625" s="12"/>
      <c r="O625" s="12"/>
      <c r="P625" s="12"/>
      <c r="AB625" s="12"/>
      <c r="AC625" s="12"/>
      <c r="AD625" s="12"/>
      <c r="AE625" s="12"/>
    </row>
    <row r="626" spans="13:31" ht="12.75" x14ac:dyDescent="0.2">
      <c r="M626" s="12"/>
      <c r="N626" s="12"/>
      <c r="O626" s="12"/>
      <c r="P626" s="12"/>
      <c r="AB626" s="12"/>
      <c r="AC626" s="12"/>
      <c r="AD626" s="12"/>
      <c r="AE626" s="12"/>
    </row>
    <row r="627" spans="13:31" ht="12.75" x14ac:dyDescent="0.2">
      <c r="M627" s="12"/>
      <c r="N627" s="12"/>
      <c r="O627" s="12"/>
      <c r="P627" s="12"/>
      <c r="AB627" s="12"/>
      <c r="AC627" s="12"/>
      <c r="AD627" s="12"/>
      <c r="AE627" s="12"/>
    </row>
    <row r="628" spans="13:31" ht="12.75" x14ac:dyDescent="0.2">
      <c r="M628" s="12"/>
      <c r="N628" s="12"/>
      <c r="O628" s="12"/>
      <c r="P628" s="12"/>
      <c r="AB628" s="12"/>
      <c r="AC628" s="12"/>
      <c r="AD628" s="12"/>
      <c r="AE628" s="12"/>
    </row>
    <row r="629" spans="13:31" ht="12.75" x14ac:dyDescent="0.2">
      <c r="M629" s="12"/>
      <c r="N629" s="12"/>
      <c r="O629" s="12"/>
      <c r="P629" s="12"/>
      <c r="AB629" s="12"/>
      <c r="AC629" s="12"/>
      <c r="AD629" s="12"/>
      <c r="AE629" s="12"/>
    </row>
    <row r="630" spans="13:31" ht="12.75" x14ac:dyDescent="0.2">
      <c r="M630" s="12"/>
      <c r="N630" s="12"/>
      <c r="O630" s="12"/>
      <c r="P630" s="12"/>
      <c r="AB630" s="12"/>
      <c r="AC630" s="12"/>
      <c r="AD630" s="12"/>
      <c r="AE630" s="12"/>
    </row>
    <row r="631" spans="13:31" ht="12.75" x14ac:dyDescent="0.2">
      <c r="M631" s="12"/>
      <c r="N631" s="12"/>
      <c r="O631" s="12"/>
      <c r="P631" s="12"/>
      <c r="AB631" s="12"/>
      <c r="AC631" s="12"/>
      <c r="AD631" s="12"/>
      <c r="AE631" s="12"/>
    </row>
    <row r="632" spans="13:31" ht="12.75" x14ac:dyDescent="0.2">
      <c r="M632" s="12"/>
      <c r="N632" s="12"/>
      <c r="O632" s="12"/>
      <c r="P632" s="12"/>
      <c r="AB632" s="12"/>
      <c r="AC632" s="12"/>
      <c r="AD632" s="12"/>
      <c r="AE632" s="12"/>
    </row>
    <row r="633" spans="13:31" ht="12.75" x14ac:dyDescent="0.2">
      <c r="M633" s="12"/>
      <c r="N633" s="12"/>
      <c r="O633" s="12"/>
      <c r="P633" s="12"/>
      <c r="AB633" s="12"/>
      <c r="AC633" s="12"/>
      <c r="AD633" s="12"/>
      <c r="AE633" s="12"/>
    </row>
    <row r="634" spans="13:31" ht="12.75" x14ac:dyDescent="0.2">
      <c r="M634" s="12"/>
      <c r="N634" s="12"/>
      <c r="O634" s="12"/>
      <c r="P634" s="12"/>
      <c r="AB634" s="12"/>
      <c r="AC634" s="12"/>
      <c r="AD634" s="12"/>
      <c r="AE634" s="12"/>
    </row>
    <row r="635" spans="13:31" ht="12.75" x14ac:dyDescent="0.2">
      <c r="M635" s="12"/>
      <c r="N635" s="12"/>
      <c r="O635" s="12"/>
      <c r="P635" s="12"/>
      <c r="AB635" s="12"/>
      <c r="AC635" s="12"/>
      <c r="AD635" s="12"/>
      <c r="AE635" s="12"/>
    </row>
    <row r="636" spans="13:31" ht="12.75" x14ac:dyDescent="0.2">
      <c r="M636" s="12"/>
      <c r="N636" s="12"/>
      <c r="O636" s="12"/>
      <c r="P636" s="12"/>
      <c r="AB636" s="12"/>
      <c r="AC636" s="12"/>
      <c r="AD636" s="12"/>
      <c r="AE636" s="12"/>
    </row>
    <row r="637" spans="13:31" ht="12.75" x14ac:dyDescent="0.2">
      <c r="M637" s="12"/>
      <c r="N637" s="12"/>
      <c r="O637" s="12"/>
      <c r="P637" s="12"/>
      <c r="AB637" s="12"/>
      <c r="AC637" s="12"/>
      <c r="AD637" s="12"/>
      <c r="AE637" s="12"/>
    </row>
    <row r="638" spans="13:31" ht="12.75" x14ac:dyDescent="0.2">
      <c r="M638" s="12"/>
      <c r="N638" s="12"/>
      <c r="O638" s="12"/>
      <c r="P638" s="12"/>
      <c r="AB638" s="12"/>
      <c r="AC638" s="12"/>
      <c r="AD638" s="12"/>
      <c r="AE638" s="12"/>
    </row>
    <row r="639" spans="13:31" ht="12.75" x14ac:dyDescent="0.2">
      <c r="M639" s="12"/>
      <c r="N639" s="12"/>
      <c r="O639" s="12"/>
      <c r="P639" s="12"/>
      <c r="AB639" s="12"/>
      <c r="AC639" s="12"/>
      <c r="AD639" s="12"/>
      <c r="AE639" s="12"/>
    </row>
    <row r="640" spans="13:31" ht="12.75" x14ac:dyDescent="0.2">
      <c r="M640" s="12"/>
      <c r="N640" s="12"/>
      <c r="O640" s="12"/>
      <c r="P640" s="12"/>
      <c r="AB640" s="12"/>
      <c r="AC640" s="12"/>
      <c r="AD640" s="12"/>
      <c r="AE640" s="12"/>
    </row>
    <row r="641" spans="13:31" ht="12.75" x14ac:dyDescent="0.2">
      <c r="M641" s="12"/>
      <c r="N641" s="12"/>
      <c r="O641" s="12"/>
      <c r="P641" s="12"/>
      <c r="AB641" s="12"/>
      <c r="AC641" s="12"/>
      <c r="AD641" s="12"/>
      <c r="AE641" s="12"/>
    </row>
    <row r="642" spans="13:31" ht="12.75" x14ac:dyDescent="0.2">
      <c r="M642" s="12"/>
      <c r="N642" s="12"/>
      <c r="O642" s="12"/>
      <c r="P642" s="12"/>
      <c r="AB642" s="12"/>
      <c r="AC642" s="12"/>
      <c r="AD642" s="12"/>
      <c r="AE642" s="12"/>
    </row>
    <row r="643" spans="13:31" ht="12.75" x14ac:dyDescent="0.2">
      <c r="M643" s="12"/>
      <c r="N643" s="12"/>
      <c r="O643" s="12"/>
      <c r="P643" s="12"/>
      <c r="AB643" s="12"/>
      <c r="AC643" s="12"/>
      <c r="AD643" s="12"/>
      <c r="AE643" s="12"/>
    </row>
    <row r="644" spans="13:31" ht="12.75" x14ac:dyDescent="0.2">
      <c r="M644" s="12"/>
      <c r="N644" s="12"/>
      <c r="O644" s="12"/>
      <c r="P644" s="12"/>
      <c r="AB644" s="12"/>
      <c r="AC644" s="12"/>
      <c r="AD644" s="12"/>
      <c r="AE644" s="12"/>
    </row>
    <row r="645" spans="13:31" ht="12.75" x14ac:dyDescent="0.2">
      <c r="M645" s="12"/>
      <c r="N645" s="12"/>
      <c r="O645" s="12"/>
      <c r="P645" s="12"/>
      <c r="AB645" s="12"/>
      <c r="AC645" s="12"/>
      <c r="AD645" s="12"/>
      <c r="AE645" s="12"/>
    </row>
    <row r="646" spans="13:31" ht="12.75" x14ac:dyDescent="0.2">
      <c r="M646" s="12"/>
      <c r="N646" s="12"/>
      <c r="O646" s="12"/>
      <c r="P646" s="12"/>
      <c r="AB646" s="12"/>
      <c r="AC646" s="12"/>
      <c r="AD646" s="12"/>
      <c r="AE646" s="12"/>
    </row>
    <row r="647" spans="13:31" ht="12.75" x14ac:dyDescent="0.2">
      <c r="M647" s="12"/>
      <c r="N647" s="12"/>
      <c r="O647" s="12"/>
      <c r="P647" s="12"/>
      <c r="AB647" s="12"/>
      <c r="AC647" s="12"/>
      <c r="AD647" s="12"/>
      <c r="AE647" s="12"/>
    </row>
    <row r="648" spans="13:31" ht="12.75" x14ac:dyDescent="0.2">
      <c r="M648" s="12"/>
      <c r="N648" s="12"/>
      <c r="O648" s="12"/>
      <c r="P648" s="12"/>
      <c r="AB648" s="12"/>
      <c r="AC648" s="12"/>
      <c r="AD648" s="12"/>
      <c r="AE648" s="12"/>
    </row>
    <row r="649" spans="13:31" ht="12.75" x14ac:dyDescent="0.2">
      <c r="M649" s="12"/>
      <c r="N649" s="12"/>
      <c r="O649" s="12"/>
      <c r="P649" s="12"/>
      <c r="AB649" s="12"/>
      <c r="AC649" s="12"/>
      <c r="AD649" s="12"/>
      <c r="AE649" s="12"/>
    </row>
    <row r="650" spans="13:31" ht="12.75" x14ac:dyDescent="0.2">
      <c r="M650" s="12"/>
      <c r="N650" s="12"/>
      <c r="O650" s="12"/>
      <c r="P650" s="12"/>
      <c r="AB650" s="12"/>
      <c r="AC650" s="12"/>
      <c r="AD650" s="12"/>
      <c r="AE650" s="12"/>
    </row>
    <row r="651" spans="13:31" ht="12.75" x14ac:dyDescent="0.2">
      <c r="M651" s="12"/>
      <c r="N651" s="12"/>
      <c r="O651" s="12"/>
      <c r="P651" s="12"/>
      <c r="AB651" s="12"/>
      <c r="AC651" s="12"/>
      <c r="AD651" s="12"/>
      <c r="AE651" s="12"/>
    </row>
    <row r="652" spans="13:31" ht="12.75" x14ac:dyDescent="0.2">
      <c r="M652" s="12"/>
      <c r="N652" s="12"/>
      <c r="O652" s="12"/>
      <c r="P652" s="12"/>
      <c r="AB652" s="12"/>
      <c r="AC652" s="12"/>
      <c r="AD652" s="12"/>
      <c r="AE652" s="12"/>
    </row>
    <row r="653" spans="13:31" ht="12.75" x14ac:dyDescent="0.2">
      <c r="M653" s="12"/>
      <c r="N653" s="12"/>
      <c r="O653" s="12"/>
      <c r="P653" s="12"/>
      <c r="AB653" s="12"/>
      <c r="AC653" s="12"/>
      <c r="AD653" s="12"/>
      <c r="AE653" s="12"/>
    </row>
    <row r="654" spans="13:31" ht="12.75" x14ac:dyDescent="0.2">
      <c r="M654" s="12"/>
      <c r="N654" s="12"/>
      <c r="O654" s="12"/>
      <c r="P654" s="12"/>
      <c r="AB654" s="12"/>
      <c r="AC654" s="12"/>
      <c r="AD654" s="12"/>
      <c r="AE654" s="12"/>
    </row>
    <row r="655" spans="13:31" ht="12.75" x14ac:dyDescent="0.2">
      <c r="M655" s="12"/>
      <c r="N655" s="12"/>
      <c r="O655" s="12"/>
      <c r="P655" s="12"/>
      <c r="AB655" s="12"/>
      <c r="AC655" s="12"/>
      <c r="AD655" s="12"/>
      <c r="AE655" s="12"/>
    </row>
    <row r="656" spans="13:31" ht="12.75" x14ac:dyDescent="0.2">
      <c r="M656" s="12"/>
      <c r="N656" s="12"/>
      <c r="O656" s="12"/>
      <c r="P656" s="12"/>
      <c r="AB656" s="12"/>
      <c r="AC656" s="12"/>
      <c r="AD656" s="12"/>
      <c r="AE656" s="12"/>
    </row>
    <row r="657" spans="13:31" ht="12.75" x14ac:dyDescent="0.2">
      <c r="M657" s="12"/>
      <c r="N657" s="12"/>
      <c r="O657" s="12"/>
      <c r="P657" s="12"/>
      <c r="AB657" s="12"/>
      <c r="AC657" s="12"/>
      <c r="AD657" s="12"/>
      <c r="AE657" s="12"/>
    </row>
    <row r="658" spans="13:31" ht="12.75" x14ac:dyDescent="0.2">
      <c r="M658" s="12"/>
      <c r="N658" s="12"/>
      <c r="O658" s="12"/>
      <c r="P658" s="12"/>
      <c r="AB658" s="12"/>
      <c r="AC658" s="12"/>
      <c r="AD658" s="12"/>
      <c r="AE658" s="12"/>
    </row>
    <row r="659" spans="13:31" ht="12.75" x14ac:dyDescent="0.2">
      <c r="M659" s="12"/>
      <c r="N659" s="12"/>
      <c r="O659" s="12"/>
      <c r="P659" s="12"/>
      <c r="AB659" s="12"/>
      <c r="AC659" s="12"/>
      <c r="AD659" s="12"/>
      <c r="AE659" s="12"/>
    </row>
    <row r="660" spans="13:31" ht="12.75" x14ac:dyDescent="0.2">
      <c r="M660" s="12"/>
      <c r="N660" s="12"/>
      <c r="O660" s="12"/>
      <c r="P660" s="12"/>
      <c r="AB660" s="12"/>
      <c r="AC660" s="12"/>
      <c r="AD660" s="12"/>
      <c r="AE660" s="12"/>
    </row>
    <row r="661" spans="13:31" ht="12.75" x14ac:dyDescent="0.2">
      <c r="M661" s="12"/>
      <c r="N661" s="12"/>
      <c r="O661" s="12"/>
      <c r="P661" s="12"/>
      <c r="AB661" s="12"/>
      <c r="AC661" s="12"/>
      <c r="AD661" s="12"/>
      <c r="AE661" s="12"/>
    </row>
    <row r="662" spans="13:31" ht="12.75" x14ac:dyDescent="0.2">
      <c r="M662" s="12"/>
      <c r="N662" s="12"/>
      <c r="O662" s="12"/>
      <c r="P662" s="12"/>
      <c r="AB662" s="12"/>
      <c r="AC662" s="12"/>
      <c r="AD662" s="12"/>
      <c r="AE662" s="12"/>
    </row>
    <row r="663" spans="13:31" ht="12.75" x14ac:dyDescent="0.2">
      <c r="M663" s="12"/>
      <c r="N663" s="12"/>
      <c r="O663" s="12"/>
      <c r="P663" s="12"/>
      <c r="AB663" s="12"/>
      <c r="AC663" s="12"/>
      <c r="AD663" s="12"/>
      <c r="AE663" s="12"/>
    </row>
    <row r="664" spans="13:31" ht="12.75" x14ac:dyDescent="0.2">
      <c r="M664" s="12"/>
      <c r="N664" s="12"/>
      <c r="O664" s="12"/>
      <c r="P664" s="12"/>
      <c r="AB664" s="12"/>
      <c r="AC664" s="12"/>
      <c r="AD664" s="12"/>
      <c r="AE664" s="12"/>
    </row>
    <row r="665" spans="13:31" ht="12.75" x14ac:dyDescent="0.2">
      <c r="M665" s="12"/>
      <c r="N665" s="12"/>
      <c r="O665" s="12"/>
      <c r="P665" s="12"/>
      <c r="AB665" s="12"/>
      <c r="AC665" s="12"/>
      <c r="AD665" s="12"/>
      <c r="AE665" s="12"/>
    </row>
    <row r="666" spans="13:31" ht="12.75" x14ac:dyDescent="0.2">
      <c r="M666" s="12"/>
      <c r="N666" s="12"/>
      <c r="O666" s="12"/>
      <c r="P666" s="12"/>
      <c r="AB666" s="12"/>
      <c r="AC666" s="12"/>
      <c r="AD666" s="12"/>
      <c r="AE666" s="12"/>
    </row>
    <row r="667" spans="13:31" ht="12.75" x14ac:dyDescent="0.2">
      <c r="M667" s="12"/>
      <c r="N667" s="12"/>
      <c r="O667" s="12"/>
      <c r="P667" s="12"/>
      <c r="AB667" s="12"/>
      <c r="AC667" s="12"/>
      <c r="AD667" s="12"/>
      <c r="AE667" s="12"/>
    </row>
    <row r="668" spans="13:31" ht="12.75" x14ac:dyDescent="0.2">
      <c r="M668" s="12"/>
      <c r="N668" s="12"/>
      <c r="O668" s="12"/>
      <c r="P668" s="12"/>
      <c r="AB668" s="12"/>
      <c r="AC668" s="12"/>
      <c r="AD668" s="12"/>
      <c r="AE668" s="12"/>
    </row>
    <row r="669" spans="13:31" ht="12.75" x14ac:dyDescent="0.2">
      <c r="M669" s="12"/>
      <c r="N669" s="12"/>
      <c r="O669" s="12"/>
      <c r="P669" s="12"/>
      <c r="AB669" s="12"/>
      <c r="AC669" s="12"/>
      <c r="AD669" s="12"/>
      <c r="AE669" s="12"/>
    </row>
    <row r="670" spans="13:31" ht="12.75" x14ac:dyDescent="0.2">
      <c r="M670" s="12"/>
      <c r="N670" s="12"/>
      <c r="O670" s="12"/>
      <c r="P670" s="12"/>
      <c r="AB670" s="12"/>
      <c r="AC670" s="12"/>
      <c r="AD670" s="12"/>
      <c r="AE670" s="12"/>
    </row>
    <row r="671" spans="13:31" ht="12.75" x14ac:dyDescent="0.2">
      <c r="M671" s="12"/>
      <c r="N671" s="12"/>
      <c r="O671" s="12"/>
      <c r="P671" s="12"/>
      <c r="AB671" s="12"/>
      <c r="AC671" s="12"/>
      <c r="AD671" s="12"/>
      <c r="AE671" s="12"/>
    </row>
    <row r="672" spans="13:31" ht="12.75" x14ac:dyDescent="0.2">
      <c r="M672" s="12"/>
      <c r="N672" s="12"/>
      <c r="O672" s="12"/>
      <c r="P672" s="12"/>
      <c r="AB672" s="12"/>
      <c r="AC672" s="12"/>
      <c r="AD672" s="12"/>
      <c r="AE672" s="12"/>
    </row>
    <row r="673" spans="13:31" ht="12.75" x14ac:dyDescent="0.2">
      <c r="M673" s="12"/>
      <c r="N673" s="12"/>
      <c r="O673" s="12"/>
      <c r="P673" s="12"/>
      <c r="AB673" s="12"/>
      <c r="AC673" s="12"/>
      <c r="AD673" s="12"/>
      <c r="AE673" s="12"/>
    </row>
    <row r="674" spans="13:31" ht="12.75" x14ac:dyDescent="0.2">
      <c r="M674" s="12"/>
      <c r="N674" s="12"/>
      <c r="O674" s="12"/>
      <c r="P674" s="12"/>
      <c r="AB674" s="12"/>
      <c r="AC674" s="12"/>
      <c r="AD674" s="12"/>
      <c r="AE674" s="12"/>
    </row>
    <row r="675" spans="13:31" ht="12.75" x14ac:dyDescent="0.2">
      <c r="M675" s="12"/>
      <c r="N675" s="12"/>
      <c r="O675" s="12"/>
      <c r="P675" s="12"/>
      <c r="AB675" s="12"/>
      <c r="AC675" s="12"/>
      <c r="AD675" s="12"/>
      <c r="AE675" s="12"/>
    </row>
    <row r="676" spans="13:31" ht="12.75" x14ac:dyDescent="0.2">
      <c r="M676" s="12"/>
      <c r="N676" s="12"/>
      <c r="O676" s="12"/>
      <c r="P676" s="12"/>
      <c r="AB676" s="12"/>
      <c r="AC676" s="12"/>
      <c r="AD676" s="12"/>
      <c r="AE676" s="12"/>
    </row>
    <row r="677" spans="13:31" ht="12.75" x14ac:dyDescent="0.2">
      <c r="M677" s="12"/>
      <c r="N677" s="12"/>
      <c r="O677" s="12"/>
      <c r="P677" s="12"/>
      <c r="AB677" s="12"/>
      <c r="AC677" s="12"/>
      <c r="AD677" s="12"/>
      <c r="AE677" s="12"/>
    </row>
    <row r="678" spans="13:31" ht="12.75" x14ac:dyDescent="0.2">
      <c r="M678" s="12"/>
      <c r="N678" s="12"/>
      <c r="O678" s="12"/>
      <c r="P678" s="12"/>
      <c r="AB678" s="12"/>
      <c r="AC678" s="12"/>
      <c r="AD678" s="12"/>
      <c r="AE678" s="12"/>
    </row>
    <row r="679" spans="13:31" ht="12.75" x14ac:dyDescent="0.2">
      <c r="M679" s="12"/>
      <c r="N679" s="12"/>
      <c r="O679" s="12"/>
      <c r="P679" s="12"/>
      <c r="AB679" s="12"/>
      <c r="AC679" s="12"/>
      <c r="AD679" s="12"/>
      <c r="AE679" s="12"/>
    </row>
    <row r="680" spans="13:31" ht="12.75" x14ac:dyDescent="0.2">
      <c r="M680" s="12"/>
      <c r="N680" s="12"/>
      <c r="O680" s="12"/>
      <c r="P680" s="12"/>
      <c r="AB680" s="12"/>
      <c r="AC680" s="12"/>
      <c r="AD680" s="12"/>
      <c r="AE680" s="12"/>
    </row>
    <row r="681" spans="13:31" ht="12.75" x14ac:dyDescent="0.2">
      <c r="M681" s="12"/>
      <c r="N681" s="12"/>
      <c r="O681" s="12"/>
      <c r="P681" s="12"/>
      <c r="AB681" s="12"/>
      <c r="AC681" s="12"/>
      <c r="AD681" s="12"/>
      <c r="AE681" s="12"/>
    </row>
    <row r="682" spans="13:31" ht="12.75" x14ac:dyDescent="0.2">
      <c r="M682" s="12"/>
      <c r="N682" s="12"/>
      <c r="O682" s="12"/>
      <c r="P682" s="12"/>
      <c r="AB682" s="12"/>
      <c r="AC682" s="12"/>
      <c r="AD682" s="12"/>
      <c r="AE682" s="12"/>
    </row>
    <row r="683" spans="13:31" ht="12.75" x14ac:dyDescent="0.2">
      <c r="M683" s="12"/>
      <c r="N683" s="12"/>
      <c r="O683" s="12"/>
      <c r="P683" s="12"/>
      <c r="AB683" s="12"/>
      <c r="AC683" s="12"/>
      <c r="AD683" s="12"/>
      <c r="AE683" s="12"/>
    </row>
    <row r="684" spans="13:31" ht="12.75" x14ac:dyDescent="0.2">
      <c r="M684" s="12"/>
      <c r="N684" s="12"/>
      <c r="O684" s="12"/>
      <c r="P684" s="12"/>
      <c r="AB684" s="12"/>
      <c r="AC684" s="12"/>
      <c r="AD684" s="12"/>
      <c r="AE684" s="12"/>
    </row>
    <row r="685" spans="13:31" ht="12.75" x14ac:dyDescent="0.2">
      <c r="M685" s="12"/>
      <c r="N685" s="12"/>
      <c r="O685" s="12"/>
      <c r="P685" s="12"/>
      <c r="AB685" s="12"/>
      <c r="AC685" s="12"/>
      <c r="AD685" s="12"/>
      <c r="AE685" s="12"/>
    </row>
    <row r="686" spans="13:31" ht="12.75" x14ac:dyDescent="0.2">
      <c r="M686" s="12"/>
      <c r="N686" s="12"/>
      <c r="O686" s="12"/>
      <c r="P686" s="12"/>
      <c r="AB686" s="12"/>
      <c r="AC686" s="12"/>
      <c r="AD686" s="12"/>
      <c r="AE686" s="12"/>
    </row>
    <row r="687" spans="13:31" ht="12.75" x14ac:dyDescent="0.2">
      <c r="M687" s="12"/>
      <c r="N687" s="12"/>
      <c r="O687" s="12"/>
      <c r="P687" s="12"/>
      <c r="AB687" s="12"/>
      <c r="AC687" s="12"/>
      <c r="AD687" s="12"/>
      <c r="AE687" s="12"/>
    </row>
    <row r="688" spans="13:31" ht="12.75" x14ac:dyDescent="0.2">
      <c r="M688" s="12"/>
      <c r="N688" s="12"/>
      <c r="O688" s="12"/>
      <c r="P688" s="12"/>
      <c r="AB688" s="12"/>
      <c r="AC688" s="12"/>
      <c r="AD688" s="12"/>
      <c r="AE688" s="12"/>
    </row>
    <row r="689" spans="13:31" ht="12.75" x14ac:dyDescent="0.2">
      <c r="M689" s="12"/>
      <c r="N689" s="12"/>
      <c r="O689" s="12"/>
      <c r="P689" s="12"/>
      <c r="AB689" s="12"/>
      <c r="AC689" s="12"/>
      <c r="AD689" s="12"/>
      <c r="AE689" s="12"/>
    </row>
    <row r="690" spans="13:31" ht="12.75" x14ac:dyDescent="0.2">
      <c r="M690" s="12"/>
      <c r="N690" s="12"/>
      <c r="O690" s="12"/>
      <c r="P690" s="12"/>
      <c r="AB690" s="12"/>
      <c r="AC690" s="12"/>
      <c r="AD690" s="12"/>
      <c r="AE690" s="12"/>
    </row>
    <row r="691" spans="13:31" ht="12.75" x14ac:dyDescent="0.2">
      <c r="M691" s="12"/>
      <c r="N691" s="12"/>
      <c r="O691" s="12"/>
      <c r="P691" s="12"/>
      <c r="AB691" s="12"/>
      <c r="AC691" s="12"/>
      <c r="AD691" s="12"/>
      <c r="AE691" s="12"/>
    </row>
    <row r="692" spans="13:31" ht="12.75" x14ac:dyDescent="0.2">
      <c r="M692" s="12"/>
      <c r="N692" s="12"/>
      <c r="O692" s="12"/>
      <c r="P692" s="12"/>
      <c r="AB692" s="12"/>
      <c r="AC692" s="12"/>
      <c r="AD692" s="12"/>
      <c r="AE692" s="12"/>
    </row>
    <row r="693" spans="13:31" ht="12.75" x14ac:dyDescent="0.2">
      <c r="M693" s="12"/>
      <c r="N693" s="12"/>
      <c r="O693" s="12"/>
      <c r="P693" s="12"/>
      <c r="AB693" s="12"/>
      <c r="AC693" s="12"/>
      <c r="AD693" s="12"/>
      <c r="AE693" s="12"/>
    </row>
    <row r="694" spans="13:31" ht="12.75" x14ac:dyDescent="0.2">
      <c r="M694" s="12"/>
      <c r="N694" s="12"/>
      <c r="O694" s="12"/>
      <c r="P694" s="12"/>
      <c r="AB694" s="12"/>
      <c r="AC694" s="12"/>
      <c r="AD694" s="12"/>
      <c r="AE694" s="12"/>
    </row>
    <row r="695" spans="13:31" ht="12.75" x14ac:dyDescent="0.2">
      <c r="M695" s="12"/>
      <c r="N695" s="12"/>
      <c r="O695" s="12"/>
      <c r="P695" s="12"/>
      <c r="AB695" s="12"/>
      <c r="AC695" s="12"/>
      <c r="AD695" s="12"/>
      <c r="AE695" s="12"/>
    </row>
    <row r="696" spans="13:31" ht="12.75" x14ac:dyDescent="0.2">
      <c r="M696" s="12"/>
      <c r="N696" s="12"/>
      <c r="O696" s="12"/>
      <c r="P696" s="12"/>
      <c r="AB696" s="12"/>
      <c r="AC696" s="12"/>
      <c r="AD696" s="12"/>
      <c r="AE696" s="12"/>
    </row>
    <row r="697" spans="13:31" ht="12.75" x14ac:dyDescent="0.2">
      <c r="M697" s="12"/>
      <c r="N697" s="12"/>
      <c r="O697" s="12"/>
      <c r="P697" s="12"/>
      <c r="AB697" s="12"/>
      <c r="AC697" s="12"/>
      <c r="AD697" s="12"/>
      <c r="AE697" s="12"/>
    </row>
    <row r="698" spans="13:31" ht="12.75" x14ac:dyDescent="0.2">
      <c r="M698" s="12"/>
      <c r="N698" s="12"/>
      <c r="O698" s="12"/>
      <c r="P698" s="12"/>
      <c r="AB698" s="12"/>
      <c r="AC698" s="12"/>
      <c r="AD698" s="12"/>
      <c r="AE698" s="12"/>
    </row>
    <row r="699" spans="13:31" ht="12.75" x14ac:dyDescent="0.2">
      <c r="M699" s="12"/>
      <c r="N699" s="12"/>
      <c r="O699" s="12"/>
      <c r="P699" s="12"/>
      <c r="AB699" s="12"/>
      <c r="AC699" s="12"/>
      <c r="AD699" s="12"/>
      <c r="AE699" s="12"/>
    </row>
    <row r="700" spans="13:31" ht="12.75" x14ac:dyDescent="0.2">
      <c r="M700" s="12"/>
      <c r="N700" s="12"/>
      <c r="O700" s="12"/>
      <c r="P700" s="12"/>
      <c r="AB700" s="12"/>
      <c r="AC700" s="12"/>
      <c r="AD700" s="12"/>
      <c r="AE700" s="12"/>
    </row>
    <row r="701" spans="13:31" ht="12.75" x14ac:dyDescent="0.2">
      <c r="M701" s="12"/>
      <c r="N701" s="12"/>
      <c r="O701" s="12"/>
      <c r="P701" s="12"/>
      <c r="AB701" s="12"/>
      <c r="AC701" s="12"/>
      <c r="AD701" s="12"/>
      <c r="AE701" s="12"/>
    </row>
    <row r="702" spans="13:31" ht="12.75" x14ac:dyDescent="0.2">
      <c r="M702" s="12"/>
      <c r="N702" s="12"/>
      <c r="O702" s="12"/>
      <c r="P702" s="12"/>
      <c r="AB702" s="12"/>
      <c r="AC702" s="12"/>
      <c r="AD702" s="12"/>
      <c r="AE702" s="12"/>
    </row>
    <row r="703" spans="13:31" ht="12.75" x14ac:dyDescent="0.2">
      <c r="M703" s="12"/>
      <c r="N703" s="12"/>
      <c r="O703" s="12"/>
      <c r="P703" s="12"/>
      <c r="AB703" s="12"/>
      <c r="AC703" s="12"/>
      <c r="AD703" s="12"/>
      <c r="AE703" s="12"/>
    </row>
    <row r="704" spans="13:31" ht="12.75" x14ac:dyDescent="0.2">
      <c r="M704" s="12"/>
      <c r="N704" s="12"/>
      <c r="O704" s="12"/>
      <c r="P704" s="12"/>
      <c r="AB704" s="12"/>
      <c r="AC704" s="12"/>
      <c r="AD704" s="12"/>
      <c r="AE704" s="12"/>
    </row>
    <row r="705" spans="13:31" ht="12.75" x14ac:dyDescent="0.2">
      <c r="M705" s="12"/>
      <c r="N705" s="12"/>
      <c r="O705" s="12"/>
      <c r="P705" s="12"/>
      <c r="AB705" s="12"/>
      <c r="AC705" s="12"/>
      <c r="AD705" s="12"/>
      <c r="AE705" s="12"/>
    </row>
    <row r="706" spans="13:31" ht="12.75" x14ac:dyDescent="0.2">
      <c r="M706" s="12"/>
      <c r="N706" s="12"/>
      <c r="O706" s="12"/>
      <c r="P706" s="12"/>
      <c r="AB706" s="12"/>
      <c r="AC706" s="12"/>
      <c r="AD706" s="12"/>
      <c r="AE706" s="12"/>
    </row>
    <row r="707" spans="13:31" ht="12.75" x14ac:dyDescent="0.2">
      <c r="M707" s="12"/>
      <c r="N707" s="12"/>
      <c r="O707" s="12"/>
      <c r="P707" s="12"/>
      <c r="AB707" s="12"/>
      <c r="AC707" s="12"/>
      <c r="AD707" s="12"/>
      <c r="AE707" s="12"/>
    </row>
    <row r="708" spans="13:31" ht="12.75" x14ac:dyDescent="0.2">
      <c r="M708" s="12"/>
      <c r="N708" s="12"/>
      <c r="O708" s="12"/>
      <c r="P708" s="12"/>
      <c r="AB708" s="12"/>
      <c r="AC708" s="12"/>
      <c r="AD708" s="12"/>
      <c r="AE708" s="12"/>
    </row>
    <row r="709" spans="13:31" ht="12.75" x14ac:dyDescent="0.2">
      <c r="M709" s="12"/>
      <c r="N709" s="12"/>
      <c r="O709" s="12"/>
      <c r="P709" s="12"/>
      <c r="AB709" s="12"/>
      <c r="AC709" s="12"/>
      <c r="AD709" s="12"/>
      <c r="AE709" s="12"/>
    </row>
    <row r="710" spans="13:31" ht="12.75" x14ac:dyDescent="0.2">
      <c r="M710" s="12"/>
      <c r="N710" s="12"/>
      <c r="O710" s="12"/>
      <c r="P710" s="12"/>
      <c r="AB710" s="12"/>
      <c r="AC710" s="12"/>
      <c r="AD710" s="12"/>
      <c r="AE710" s="12"/>
    </row>
    <row r="711" spans="13:31" ht="12.75" x14ac:dyDescent="0.2">
      <c r="M711" s="12"/>
      <c r="N711" s="12"/>
      <c r="O711" s="12"/>
      <c r="P711" s="12"/>
      <c r="AB711" s="12"/>
      <c r="AC711" s="12"/>
      <c r="AD711" s="12"/>
      <c r="AE711" s="12"/>
    </row>
    <row r="712" spans="13:31" ht="12.75" x14ac:dyDescent="0.2">
      <c r="M712" s="12"/>
      <c r="N712" s="12"/>
      <c r="O712" s="12"/>
      <c r="P712" s="12"/>
      <c r="AB712" s="12"/>
      <c r="AC712" s="12"/>
      <c r="AD712" s="12"/>
      <c r="AE712" s="12"/>
    </row>
    <row r="713" spans="13:31" ht="12.75" x14ac:dyDescent="0.2">
      <c r="M713" s="12"/>
      <c r="N713" s="12"/>
      <c r="O713" s="12"/>
      <c r="P713" s="12"/>
      <c r="AB713" s="12"/>
      <c r="AC713" s="12"/>
      <c r="AD713" s="12"/>
      <c r="AE713" s="12"/>
    </row>
    <row r="714" spans="13:31" ht="12.75" x14ac:dyDescent="0.2">
      <c r="M714" s="12"/>
      <c r="N714" s="12"/>
      <c r="O714" s="12"/>
      <c r="P714" s="12"/>
      <c r="AB714" s="12"/>
      <c r="AC714" s="12"/>
      <c r="AD714" s="12"/>
      <c r="AE714" s="12"/>
    </row>
    <row r="715" spans="13:31" ht="12.75" x14ac:dyDescent="0.2">
      <c r="M715" s="12"/>
      <c r="N715" s="12"/>
      <c r="O715" s="12"/>
      <c r="P715" s="12"/>
      <c r="AB715" s="12"/>
      <c r="AC715" s="12"/>
      <c r="AD715" s="12"/>
      <c r="AE715" s="12"/>
    </row>
    <row r="716" spans="13:31" ht="12.75" x14ac:dyDescent="0.2">
      <c r="M716" s="12"/>
      <c r="N716" s="12"/>
      <c r="O716" s="12"/>
      <c r="P716" s="12"/>
      <c r="AB716" s="12"/>
      <c r="AC716" s="12"/>
      <c r="AD716" s="12"/>
      <c r="AE716" s="12"/>
    </row>
    <row r="717" spans="13:31" ht="12.75" x14ac:dyDescent="0.2">
      <c r="M717" s="12"/>
      <c r="N717" s="12"/>
      <c r="O717" s="12"/>
      <c r="P717" s="12"/>
      <c r="AB717" s="12"/>
      <c r="AC717" s="12"/>
      <c r="AD717" s="12"/>
      <c r="AE717" s="12"/>
    </row>
    <row r="718" spans="13:31" ht="12.75" x14ac:dyDescent="0.2">
      <c r="M718" s="12"/>
      <c r="N718" s="12"/>
      <c r="O718" s="12"/>
      <c r="P718" s="12"/>
      <c r="AB718" s="12"/>
      <c r="AC718" s="12"/>
      <c r="AD718" s="12"/>
      <c r="AE718" s="12"/>
    </row>
    <row r="719" spans="13:31" ht="12.75" x14ac:dyDescent="0.2">
      <c r="M719" s="12"/>
      <c r="N719" s="12"/>
      <c r="O719" s="12"/>
      <c r="P719" s="12"/>
      <c r="AB719" s="12"/>
      <c r="AC719" s="12"/>
      <c r="AD719" s="12"/>
      <c r="AE719" s="12"/>
    </row>
    <row r="720" spans="13:31" ht="12.75" x14ac:dyDescent="0.2">
      <c r="M720" s="12"/>
      <c r="N720" s="12"/>
      <c r="O720" s="12"/>
      <c r="P720" s="12"/>
      <c r="AB720" s="12"/>
      <c r="AC720" s="12"/>
      <c r="AD720" s="12"/>
      <c r="AE720" s="12"/>
    </row>
    <row r="721" spans="13:31" ht="12.75" x14ac:dyDescent="0.2">
      <c r="M721" s="12"/>
      <c r="N721" s="12"/>
      <c r="O721" s="12"/>
      <c r="P721" s="12"/>
      <c r="AB721" s="12"/>
      <c r="AC721" s="12"/>
      <c r="AD721" s="12"/>
      <c r="AE721" s="12"/>
    </row>
    <row r="722" spans="13:31" ht="12.75" x14ac:dyDescent="0.2">
      <c r="M722" s="12"/>
      <c r="N722" s="12"/>
      <c r="O722" s="12"/>
      <c r="P722" s="12"/>
      <c r="AB722" s="12"/>
      <c r="AC722" s="12"/>
      <c r="AD722" s="12"/>
      <c r="AE722" s="12"/>
    </row>
    <row r="723" spans="13:31" ht="12.75" x14ac:dyDescent="0.2">
      <c r="M723" s="12"/>
      <c r="N723" s="12"/>
      <c r="O723" s="12"/>
      <c r="P723" s="12"/>
      <c r="AB723" s="12"/>
      <c r="AC723" s="12"/>
      <c r="AD723" s="12"/>
      <c r="AE723" s="12"/>
    </row>
    <row r="724" spans="13:31" ht="12.75" x14ac:dyDescent="0.2">
      <c r="M724" s="12"/>
      <c r="N724" s="12"/>
      <c r="O724" s="12"/>
      <c r="P724" s="12"/>
      <c r="AB724" s="12"/>
      <c r="AC724" s="12"/>
      <c r="AD724" s="12"/>
      <c r="AE724" s="12"/>
    </row>
    <row r="725" spans="13:31" ht="12.75" x14ac:dyDescent="0.2">
      <c r="M725" s="12"/>
      <c r="N725" s="12"/>
      <c r="O725" s="12"/>
      <c r="P725" s="12"/>
      <c r="AB725" s="12"/>
      <c r="AC725" s="12"/>
      <c r="AD725" s="12"/>
      <c r="AE725" s="12"/>
    </row>
    <row r="726" spans="13:31" ht="12.75" x14ac:dyDescent="0.2">
      <c r="M726" s="12"/>
      <c r="N726" s="12"/>
      <c r="O726" s="12"/>
      <c r="P726" s="12"/>
      <c r="AB726" s="12"/>
      <c r="AC726" s="12"/>
      <c r="AD726" s="12"/>
      <c r="AE726" s="12"/>
    </row>
    <row r="727" spans="13:31" ht="12.75" x14ac:dyDescent="0.2">
      <c r="M727" s="12"/>
      <c r="N727" s="12"/>
      <c r="O727" s="12"/>
      <c r="P727" s="12"/>
      <c r="AB727" s="12"/>
      <c r="AC727" s="12"/>
      <c r="AD727" s="12"/>
      <c r="AE727" s="12"/>
    </row>
    <row r="728" spans="13:31" ht="12.75" x14ac:dyDescent="0.2">
      <c r="M728" s="12"/>
      <c r="N728" s="12"/>
      <c r="O728" s="12"/>
      <c r="P728" s="12"/>
      <c r="AB728" s="12"/>
      <c r="AC728" s="12"/>
      <c r="AD728" s="12"/>
      <c r="AE728" s="12"/>
    </row>
    <row r="729" spans="13:31" ht="12.75" x14ac:dyDescent="0.2">
      <c r="M729" s="12"/>
      <c r="N729" s="12"/>
      <c r="O729" s="12"/>
      <c r="P729" s="12"/>
      <c r="AB729" s="12"/>
      <c r="AC729" s="12"/>
      <c r="AD729" s="12"/>
      <c r="AE729" s="12"/>
    </row>
    <row r="730" spans="13:31" ht="12.75" x14ac:dyDescent="0.2">
      <c r="M730" s="12"/>
      <c r="N730" s="12"/>
      <c r="O730" s="12"/>
      <c r="P730" s="12"/>
      <c r="AB730" s="12"/>
      <c r="AC730" s="12"/>
      <c r="AD730" s="12"/>
      <c r="AE730" s="12"/>
    </row>
    <row r="731" spans="13:31" ht="12.75" x14ac:dyDescent="0.2">
      <c r="M731" s="12"/>
      <c r="N731" s="12"/>
      <c r="O731" s="12"/>
      <c r="P731" s="12"/>
      <c r="AB731" s="12"/>
      <c r="AC731" s="12"/>
      <c r="AD731" s="12"/>
      <c r="AE731" s="12"/>
    </row>
    <row r="732" spans="13:31" ht="12.75" x14ac:dyDescent="0.2">
      <c r="M732" s="12"/>
      <c r="N732" s="12"/>
      <c r="O732" s="12"/>
      <c r="P732" s="12"/>
      <c r="AB732" s="12"/>
      <c r="AC732" s="12"/>
      <c r="AD732" s="12"/>
      <c r="AE732" s="12"/>
    </row>
    <row r="733" spans="13:31" ht="12.75" x14ac:dyDescent="0.2">
      <c r="M733" s="12"/>
      <c r="N733" s="12"/>
      <c r="O733" s="12"/>
      <c r="P733" s="12"/>
      <c r="AB733" s="12"/>
      <c r="AC733" s="12"/>
      <c r="AD733" s="12"/>
      <c r="AE733" s="12"/>
    </row>
    <row r="734" spans="13:31" ht="12.75" x14ac:dyDescent="0.2">
      <c r="M734" s="12"/>
      <c r="N734" s="12"/>
      <c r="O734" s="12"/>
      <c r="P734" s="12"/>
      <c r="AB734" s="12"/>
      <c r="AC734" s="12"/>
      <c r="AD734" s="12"/>
      <c r="AE734" s="12"/>
    </row>
    <row r="735" spans="13:31" ht="12.75" x14ac:dyDescent="0.2">
      <c r="M735" s="12"/>
      <c r="N735" s="12"/>
      <c r="O735" s="12"/>
      <c r="P735" s="12"/>
      <c r="AB735" s="12"/>
      <c r="AC735" s="12"/>
      <c r="AD735" s="12"/>
      <c r="AE735" s="12"/>
    </row>
    <row r="736" spans="13:31" ht="12.75" x14ac:dyDescent="0.2">
      <c r="M736" s="12"/>
      <c r="N736" s="12"/>
      <c r="O736" s="12"/>
      <c r="P736" s="12"/>
      <c r="AB736" s="12"/>
      <c r="AC736" s="12"/>
      <c r="AD736" s="12"/>
      <c r="AE736" s="12"/>
    </row>
    <row r="737" spans="13:31" ht="12.75" x14ac:dyDescent="0.2">
      <c r="M737" s="12"/>
      <c r="N737" s="12"/>
      <c r="O737" s="12"/>
      <c r="P737" s="12"/>
      <c r="AB737" s="12"/>
      <c r="AC737" s="12"/>
      <c r="AD737" s="12"/>
      <c r="AE737" s="12"/>
    </row>
    <row r="738" spans="13:31" ht="12.75" x14ac:dyDescent="0.2">
      <c r="M738" s="12"/>
      <c r="N738" s="12"/>
      <c r="O738" s="12"/>
      <c r="P738" s="12"/>
      <c r="AB738" s="12"/>
      <c r="AC738" s="12"/>
      <c r="AD738" s="12"/>
      <c r="AE738" s="12"/>
    </row>
    <row r="739" spans="13:31" ht="12.75" x14ac:dyDescent="0.2">
      <c r="M739" s="12"/>
      <c r="N739" s="12"/>
      <c r="O739" s="12"/>
      <c r="P739" s="12"/>
      <c r="AB739" s="12"/>
      <c r="AC739" s="12"/>
      <c r="AD739" s="12"/>
      <c r="AE739" s="12"/>
    </row>
    <row r="740" spans="13:31" ht="12.75" x14ac:dyDescent="0.2">
      <c r="M740" s="12"/>
      <c r="N740" s="12"/>
      <c r="O740" s="12"/>
      <c r="P740" s="12"/>
      <c r="AB740" s="12"/>
      <c r="AC740" s="12"/>
      <c r="AD740" s="12"/>
      <c r="AE740" s="12"/>
    </row>
    <row r="741" spans="13:31" ht="12.75" x14ac:dyDescent="0.2">
      <c r="M741" s="12"/>
      <c r="N741" s="12"/>
      <c r="O741" s="12"/>
      <c r="P741" s="12"/>
      <c r="AB741" s="12"/>
      <c r="AC741" s="12"/>
      <c r="AD741" s="12"/>
      <c r="AE741" s="12"/>
    </row>
    <row r="742" spans="13:31" ht="12.75" x14ac:dyDescent="0.2">
      <c r="M742" s="12"/>
      <c r="N742" s="12"/>
      <c r="O742" s="12"/>
      <c r="P742" s="12"/>
      <c r="AB742" s="12"/>
      <c r="AC742" s="12"/>
      <c r="AD742" s="12"/>
      <c r="AE742" s="12"/>
    </row>
    <row r="743" spans="13:31" ht="12.75" x14ac:dyDescent="0.2">
      <c r="M743" s="12"/>
      <c r="N743" s="12"/>
      <c r="O743" s="12"/>
      <c r="P743" s="12"/>
      <c r="AB743" s="12"/>
      <c r="AC743" s="12"/>
      <c r="AD743" s="12"/>
      <c r="AE743" s="12"/>
    </row>
    <row r="744" spans="13:31" ht="12.75" x14ac:dyDescent="0.2">
      <c r="M744" s="12"/>
      <c r="N744" s="12"/>
      <c r="O744" s="12"/>
      <c r="P744" s="12"/>
      <c r="AB744" s="12"/>
      <c r="AC744" s="12"/>
      <c r="AD744" s="12"/>
      <c r="AE744" s="12"/>
    </row>
    <row r="745" spans="13:31" ht="12.75" x14ac:dyDescent="0.2">
      <c r="M745" s="12"/>
      <c r="N745" s="12"/>
      <c r="O745" s="12"/>
      <c r="P745" s="12"/>
      <c r="AB745" s="12"/>
      <c r="AC745" s="12"/>
      <c r="AD745" s="12"/>
      <c r="AE745" s="12"/>
    </row>
    <row r="746" spans="13:31" ht="12.75" x14ac:dyDescent="0.2">
      <c r="M746" s="12"/>
      <c r="N746" s="12"/>
      <c r="O746" s="12"/>
      <c r="P746" s="12"/>
      <c r="AB746" s="12"/>
      <c r="AC746" s="12"/>
      <c r="AD746" s="12"/>
      <c r="AE746" s="12"/>
    </row>
    <row r="747" spans="13:31" ht="12.75" x14ac:dyDescent="0.2">
      <c r="M747" s="12"/>
      <c r="N747" s="12"/>
      <c r="O747" s="12"/>
      <c r="P747" s="12"/>
      <c r="AB747" s="12"/>
      <c r="AC747" s="12"/>
      <c r="AD747" s="12"/>
      <c r="AE747" s="12"/>
    </row>
    <row r="748" spans="13:31" ht="12.75" x14ac:dyDescent="0.2">
      <c r="M748" s="12"/>
      <c r="N748" s="12"/>
      <c r="O748" s="12"/>
      <c r="P748" s="12"/>
      <c r="AB748" s="12"/>
      <c r="AC748" s="12"/>
      <c r="AD748" s="12"/>
      <c r="AE748" s="12"/>
    </row>
    <row r="749" spans="13:31" ht="12.75" x14ac:dyDescent="0.2">
      <c r="M749" s="12"/>
      <c r="N749" s="12"/>
      <c r="O749" s="12"/>
      <c r="P749" s="12"/>
      <c r="AB749" s="12"/>
      <c r="AC749" s="12"/>
      <c r="AD749" s="12"/>
      <c r="AE749" s="12"/>
    </row>
    <row r="750" spans="13:31" ht="12.75" x14ac:dyDescent="0.2">
      <c r="M750" s="12"/>
      <c r="N750" s="12"/>
      <c r="O750" s="12"/>
      <c r="P750" s="12"/>
      <c r="AB750" s="12"/>
      <c r="AC750" s="12"/>
      <c r="AD750" s="12"/>
      <c r="AE750" s="12"/>
    </row>
    <row r="751" spans="13:31" ht="12.75" x14ac:dyDescent="0.2">
      <c r="M751" s="12"/>
      <c r="N751" s="12"/>
      <c r="O751" s="12"/>
      <c r="P751" s="12"/>
      <c r="AB751" s="12"/>
      <c r="AC751" s="12"/>
      <c r="AD751" s="12"/>
      <c r="AE751" s="12"/>
    </row>
    <row r="752" spans="13:31" ht="12.75" x14ac:dyDescent="0.2">
      <c r="M752" s="12"/>
      <c r="N752" s="12"/>
      <c r="O752" s="12"/>
      <c r="P752" s="12"/>
      <c r="AB752" s="12"/>
      <c r="AC752" s="12"/>
      <c r="AD752" s="12"/>
      <c r="AE752" s="12"/>
    </row>
    <row r="753" spans="13:31" ht="12.75" x14ac:dyDescent="0.2">
      <c r="M753" s="12"/>
      <c r="N753" s="12"/>
      <c r="O753" s="12"/>
      <c r="P753" s="12"/>
      <c r="AB753" s="12"/>
      <c r="AC753" s="12"/>
      <c r="AD753" s="12"/>
      <c r="AE753" s="12"/>
    </row>
    <row r="754" spans="13:31" ht="12.75" x14ac:dyDescent="0.2">
      <c r="M754" s="12"/>
      <c r="N754" s="12"/>
      <c r="O754" s="12"/>
      <c r="P754" s="12"/>
      <c r="AB754" s="12"/>
      <c r="AC754" s="12"/>
      <c r="AD754" s="12"/>
      <c r="AE754" s="12"/>
    </row>
    <row r="755" spans="13:31" ht="12.75" x14ac:dyDescent="0.2">
      <c r="M755" s="12"/>
      <c r="N755" s="12"/>
      <c r="O755" s="12"/>
      <c r="P755" s="12"/>
      <c r="AB755" s="12"/>
      <c r="AC755" s="12"/>
      <c r="AD755" s="12"/>
      <c r="AE755" s="12"/>
    </row>
    <row r="756" spans="13:31" ht="12.75" x14ac:dyDescent="0.2">
      <c r="M756" s="12"/>
      <c r="N756" s="12"/>
      <c r="O756" s="12"/>
      <c r="P756" s="12"/>
      <c r="AB756" s="12"/>
      <c r="AC756" s="12"/>
      <c r="AD756" s="12"/>
      <c r="AE756" s="12"/>
    </row>
    <row r="757" spans="13:31" ht="12.75" x14ac:dyDescent="0.2">
      <c r="M757" s="12"/>
      <c r="N757" s="12"/>
      <c r="O757" s="12"/>
      <c r="P757" s="12"/>
      <c r="AB757" s="12"/>
      <c r="AC757" s="12"/>
      <c r="AD757" s="12"/>
      <c r="AE757" s="12"/>
    </row>
    <row r="758" spans="13:31" ht="12.75" x14ac:dyDescent="0.2">
      <c r="M758" s="12"/>
      <c r="N758" s="12"/>
      <c r="O758" s="12"/>
      <c r="P758" s="12"/>
      <c r="AB758" s="12"/>
      <c r="AC758" s="12"/>
      <c r="AD758" s="12"/>
      <c r="AE758" s="12"/>
    </row>
    <row r="759" spans="13:31" ht="12.75" x14ac:dyDescent="0.2">
      <c r="M759" s="12"/>
      <c r="N759" s="12"/>
      <c r="O759" s="12"/>
      <c r="P759" s="12"/>
      <c r="AB759" s="12"/>
      <c r="AC759" s="12"/>
      <c r="AD759" s="12"/>
      <c r="AE759" s="12"/>
    </row>
    <row r="760" spans="13:31" ht="12.75" x14ac:dyDescent="0.2">
      <c r="M760" s="12"/>
      <c r="N760" s="12"/>
      <c r="O760" s="12"/>
      <c r="P760" s="12"/>
      <c r="AB760" s="12"/>
      <c r="AC760" s="12"/>
      <c r="AD760" s="12"/>
      <c r="AE760" s="12"/>
    </row>
    <row r="761" spans="13:31" ht="12.75" x14ac:dyDescent="0.2">
      <c r="M761" s="12"/>
      <c r="N761" s="12"/>
      <c r="O761" s="12"/>
      <c r="P761" s="12"/>
      <c r="AB761" s="12"/>
      <c r="AC761" s="12"/>
      <c r="AD761" s="12"/>
      <c r="AE761" s="12"/>
    </row>
    <row r="762" spans="13:31" ht="12.75" x14ac:dyDescent="0.2">
      <c r="M762" s="12"/>
      <c r="N762" s="12"/>
      <c r="O762" s="12"/>
      <c r="P762" s="12"/>
      <c r="AB762" s="12"/>
      <c r="AC762" s="12"/>
      <c r="AD762" s="12"/>
      <c r="AE762" s="12"/>
    </row>
    <row r="763" spans="13:31" ht="12.75" x14ac:dyDescent="0.2">
      <c r="M763" s="12"/>
      <c r="N763" s="12"/>
      <c r="O763" s="12"/>
      <c r="P763" s="12"/>
      <c r="AB763" s="12"/>
      <c r="AC763" s="12"/>
      <c r="AD763" s="12"/>
      <c r="AE763" s="12"/>
    </row>
    <row r="764" spans="13:31" ht="12.75" x14ac:dyDescent="0.2">
      <c r="M764" s="12"/>
      <c r="N764" s="12"/>
      <c r="O764" s="12"/>
      <c r="P764" s="12"/>
      <c r="AB764" s="12"/>
      <c r="AC764" s="12"/>
      <c r="AD764" s="12"/>
      <c r="AE764" s="12"/>
    </row>
    <row r="765" spans="13:31" ht="12.75" x14ac:dyDescent="0.2">
      <c r="M765" s="12"/>
      <c r="N765" s="12"/>
      <c r="O765" s="12"/>
      <c r="P765" s="12"/>
      <c r="AB765" s="12"/>
      <c r="AC765" s="12"/>
      <c r="AD765" s="12"/>
      <c r="AE765" s="12"/>
    </row>
    <row r="766" spans="13:31" ht="12.75" x14ac:dyDescent="0.2">
      <c r="M766" s="12"/>
      <c r="N766" s="12"/>
      <c r="O766" s="12"/>
      <c r="P766" s="12"/>
      <c r="AB766" s="12"/>
      <c r="AC766" s="12"/>
      <c r="AD766" s="12"/>
      <c r="AE766" s="12"/>
    </row>
    <row r="767" spans="13:31" ht="12.75" x14ac:dyDescent="0.2">
      <c r="M767" s="12"/>
      <c r="N767" s="12"/>
      <c r="O767" s="12"/>
      <c r="P767" s="12"/>
      <c r="AB767" s="12"/>
      <c r="AC767" s="12"/>
      <c r="AD767" s="12"/>
      <c r="AE767" s="12"/>
    </row>
    <row r="768" spans="13:31" ht="12.75" x14ac:dyDescent="0.2">
      <c r="M768" s="12"/>
      <c r="N768" s="12"/>
      <c r="O768" s="12"/>
      <c r="P768" s="12"/>
      <c r="AB768" s="12"/>
      <c r="AC768" s="12"/>
      <c r="AD768" s="12"/>
      <c r="AE768" s="12"/>
    </row>
    <row r="769" spans="13:31" ht="12.75" x14ac:dyDescent="0.2">
      <c r="M769" s="12"/>
      <c r="N769" s="12"/>
      <c r="O769" s="12"/>
      <c r="P769" s="12"/>
      <c r="AB769" s="12"/>
      <c r="AC769" s="12"/>
      <c r="AD769" s="12"/>
      <c r="AE769" s="12"/>
    </row>
    <row r="770" spans="13:31" ht="12.75" x14ac:dyDescent="0.2">
      <c r="M770" s="12"/>
      <c r="N770" s="12"/>
      <c r="O770" s="12"/>
      <c r="P770" s="12"/>
      <c r="AB770" s="12"/>
      <c r="AC770" s="12"/>
      <c r="AD770" s="12"/>
      <c r="AE770" s="12"/>
    </row>
    <row r="771" spans="13:31" ht="12.75" x14ac:dyDescent="0.2">
      <c r="M771" s="12"/>
      <c r="N771" s="12"/>
      <c r="O771" s="12"/>
      <c r="P771" s="12"/>
      <c r="AB771" s="12"/>
      <c r="AC771" s="12"/>
      <c r="AD771" s="12"/>
      <c r="AE771" s="12"/>
    </row>
    <row r="772" spans="13:31" ht="12.75" x14ac:dyDescent="0.2">
      <c r="M772" s="12"/>
      <c r="N772" s="12"/>
      <c r="O772" s="12"/>
      <c r="P772" s="12"/>
      <c r="AB772" s="12"/>
      <c r="AC772" s="12"/>
      <c r="AD772" s="12"/>
      <c r="AE772" s="12"/>
    </row>
    <row r="773" spans="13:31" ht="12.75" x14ac:dyDescent="0.2">
      <c r="M773" s="12"/>
      <c r="N773" s="12"/>
      <c r="O773" s="12"/>
      <c r="P773" s="12"/>
      <c r="AB773" s="12"/>
      <c r="AC773" s="12"/>
      <c r="AD773" s="12"/>
      <c r="AE773" s="12"/>
    </row>
    <row r="774" spans="13:31" ht="12.75" x14ac:dyDescent="0.2">
      <c r="M774" s="12"/>
      <c r="N774" s="12"/>
      <c r="O774" s="12"/>
      <c r="P774" s="12"/>
      <c r="AB774" s="12"/>
      <c r="AC774" s="12"/>
      <c r="AD774" s="12"/>
      <c r="AE774" s="12"/>
    </row>
    <row r="775" spans="13:31" ht="12.75" x14ac:dyDescent="0.2">
      <c r="M775" s="12"/>
      <c r="N775" s="12"/>
      <c r="O775" s="12"/>
      <c r="P775" s="12"/>
      <c r="AB775" s="12"/>
      <c r="AC775" s="12"/>
      <c r="AD775" s="12"/>
      <c r="AE775" s="12"/>
    </row>
    <row r="776" spans="13:31" ht="12.75" x14ac:dyDescent="0.2">
      <c r="M776" s="12"/>
      <c r="N776" s="12"/>
      <c r="O776" s="12"/>
      <c r="P776" s="12"/>
      <c r="AB776" s="12"/>
      <c r="AC776" s="12"/>
      <c r="AD776" s="12"/>
      <c r="AE776" s="12"/>
    </row>
    <row r="777" spans="13:31" ht="12.75" x14ac:dyDescent="0.2">
      <c r="M777" s="12"/>
      <c r="N777" s="12"/>
      <c r="O777" s="12"/>
      <c r="P777" s="12"/>
      <c r="AB777" s="12"/>
      <c r="AC777" s="12"/>
      <c r="AD777" s="12"/>
      <c r="AE777" s="12"/>
    </row>
    <row r="778" spans="13:31" ht="12.75" x14ac:dyDescent="0.2">
      <c r="M778" s="12"/>
      <c r="N778" s="12"/>
      <c r="O778" s="12"/>
      <c r="P778" s="12"/>
      <c r="AB778" s="12"/>
      <c r="AC778" s="12"/>
      <c r="AD778" s="12"/>
      <c r="AE778" s="12"/>
    </row>
    <row r="779" spans="13:31" ht="12.75" x14ac:dyDescent="0.2">
      <c r="M779" s="12"/>
      <c r="N779" s="12"/>
      <c r="O779" s="12"/>
      <c r="P779" s="12"/>
      <c r="AB779" s="12"/>
      <c r="AC779" s="12"/>
      <c r="AD779" s="12"/>
      <c r="AE779" s="12"/>
    </row>
    <row r="780" spans="13:31" ht="12.75" x14ac:dyDescent="0.2">
      <c r="M780" s="12"/>
      <c r="N780" s="12"/>
      <c r="O780" s="12"/>
      <c r="P780" s="12"/>
      <c r="AB780" s="12"/>
      <c r="AC780" s="12"/>
      <c r="AD780" s="12"/>
      <c r="AE780" s="12"/>
    </row>
    <row r="781" spans="13:31" ht="12.75" x14ac:dyDescent="0.2">
      <c r="M781" s="12"/>
      <c r="N781" s="12"/>
      <c r="O781" s="12"/>
      <c r="P781" s="12"/>
      <c r="AB781" s="12"/>
      <c r="AC781" s="12"/>
      <c r="AD781" s="12"/>
      <c r="AE781" s="12"/>
    </row>
    <row r="782" spans="13:31" ht="12.75" x14ac:dyDescent="0.2">
      <c r="M782" s="12"/>
      <c r="N782" s="12"/>
      <c r="O782" s="12"/>
      <c r="P782" s="12"/>
      <c r="AB782" s="12"/>
      <c r="AC782" s="12"/>
      <c r="AD782" s="12"/>
      <c r="AE782" s="12"/>
    </row>
    <row r="783" spans="13:31" ht="12.75" x14ac:dyDescent="0.2">
      <c r="M783" s="12"/>
      <c r="N783" s="12"/>
      <c r="O783" s="12"/>
      <c r="P783" s="12"/>
      <c r="AB783" s="12"/>
      <c r="AC783" s="12"/>
      <c r="AD783" s="12"/>
      <c r="AE783" s="12"/>
    </row>
    <row r="784" spans="13:31" ht="12.75" x14ac:dyDescent="0.2">
      <c r="M784" s="12"/>
      <c r="N784" s="12"/>
      <c r="O784" s="12"/>
      <c r="P784" s="12"/>
      <c r="AB784" s="12"/>
      <c r="AC784" s="12"/>
      <c r="AD784" s="12"/>
      <c r="AE784" s="12"/>
    </row>
    <row r="785" spans="13:31" ht="12.75" x14ac:dyDescent="0.2">
      <c r="M785" s="12"/>
      <c r="N785" s="12"/>
      <c r="O785" s="12"/>
      <c r="P785" s="12"/>
      <c r="AB785" s="12"/>
      <c r="AC785" s="12"/>
      <c r="AD785" s="12"/>
      <c r="AE785" s="12"/>
    </row>
    <row r="786" spans="13:31" ht="12.75" x14ac:dyDescent="0.2">
      <c r="M786" s="12"/>
      <c r="N786" s="12"/>
      <c r="O786" s="12"/>
      <c r="P786" s="12"/>
      <c r="AB786" s="12"/>
      <c r="AC786" s="12"/>
      <c r="AD786" s="12"/>
      <c r="AE786" s="12"/>
    </row>
    <row r="787" spans="13:31" ht="12.75" x14ac:dyDescent="0.2">
      <c r="M787" s="12"/>
      <c r="N787" s="12"/>
      <c r="O787" s="12"/>
      <c r="P787" s="12"/>
      <c r="AB787" s="12"/>
      <c r="AC787" s="12"/>
      <c r="AD787" s="12"/>
      <c r="AE787" s="12"/>
    </row>
    <row r="788" spans="13:31" ht="12.75" x14ac:dyDescent="0.2">
      <c r="M788" s="12"/>
      <c r="N788" s="12"/>
      <c r="O788" s="12"/>
      <c r="P788" s="12"/>
      <c r="AB788" s="12"/>
      <c r="AC788" s="12"/>
      <c r="AD788" s="12"/>
      <c r="AE788" s="12"/>
    </row>
    <row r="789" spans="13:31" ht="12.75" x14ac:dyDescent="0.2">
      <c r="M789" s="12"/>
      <c r="N789" s="12"/>
      <c r="O789" s="12"/>
      <c r="P789" s="12"/>
      <c r="AB789" s="12"/>
      <c r="AC789" s="12"/>
      <c r="AD789" s="12"/>
      <c r="AE789" s="12"/>
    </row>
    <row r="790" spans="13:31" ht="12.75" x14ac:dyDescent="0.2">
      <c r="M790" s="12"/>
      <c r="N790" s="12"/>
      <c r="O790" s="12"/>
      <c r="P790" s="12"/>
      <c r="AB790" s="12"/>
      <c r="AC790" s="12"/>
      <c r="AD790" s="12"/>
      <c r="AE790" s="12"/>
    </row>
    <row r="791" spans="13:31" ht="12.75" x14ac:dyDescent="0.2">
      <c r="M791" s="12"/>
      <c r="N791" s="12"/>
      <c r="O791" s="12"/>
      <c r="P791" s="12"/>
      <c r="AB791" s="12"/>
      <c r="AC791" s="12"/>
      <c r="AD791" s="12"/>
      <c r="AE791" s="12"/>
    </row>
    <row r="792" spans="13:31" ht="12.75" x14ac:dyDescent="0.2">
      <c r="M792" s="12"/>
      <c r="N792" s="12"/>
      <c r="O792" s="12"/>
      <c r="P792" s="12"/>
      <c r="AB792" s="12"/>
      <c r="AC792" s="12"/>
      <c r="AD792" s="12"/>
      <c r="AE792" s="12"/>
    </row>
    <row r="793" spans="13:31" ht="12.75" x14ac:dyDescent="0.2">
      <c r="M793" s="12"/>
      <c r="N793" s="12"/>
      <c r="O793" s="12"/>
      <c r="P793" s="12"/>
      <c r="AB793" s="12"/>
      <c r="AC793" s="12"/>
      <c r="AD793" s="12"/>
      <c r="AE793" s="12"/>
    </row>
    <row r="794" spans="13:31" ht="12.75" x14ac:dyDescent="0.2">
      <c r="M794" s="12"/>
      <c r="N794" s="12"/>
      <c r="O794" s="12"/>
      <c r="P794" s="12"/>
      <c r="AB794" s="12"/>
      <c r="AC794" s="12"/>
      <c r="AD794" s="12"/>
      <c r="AE794" s="12"/>
    </row>
    <row r="795" spans="13:31" ht="12.75" x14ac:dyDescent="0.2">
      <c r="M795" s="12"/>
      <c r="N795" s="12"/>
      <c r="O795" s="12"/>
      <c r="P795" s="12"/>
      <c r="AB795" s="12"/>
      <c r="AC795" s="12"/>
      <c r="AD795" s="12"/>
      <c r="AE795" s="12"/>
    </row>
    <row r="796" spans="13:31" ht="12.75" x14ac:dyDescent="0.2">
      <c r="M796" s="12"/>
      <c r="N796" s="12"/>
      <c r="O796" s="12"/>
      <c r="P796" s="12"/>
      <c r="AB796" s="12"/>
      <c r="AC796" s="12"/>
      <c r="AD796" s="12"/>
      <c r="AE796" s="12"/>
    </row>
    <row r="797" spans="13:31" ht="12.75" x14ac:dyDescent="0.2">
      <c r="M797" s="12"/>
      <c r="N797" s="12"/>
      <c r="O797" s="12"/>
      <c r="P797" s="12"/>
      <c r="AB797" s="12"/>
      <c r="AC797" s="12"/>
      <c r="AD797" s="12"/>
      <c r="AE797" s="12"/>
    </row>
    <row r="798" spans="13:31" ht="12.75" x14ac:dyDescent="0.2">
      <c r="M798" s="12"/>
      <c r="N798" s="12"/>
      <c r="O798" s="12"/>
      <c r="P798" s="12"/>
      <c r="AB798" s="12"/>
      <c r="AC798" s="12"/>
      <c r="AD798" s="12"/>
      <c r="AE798" s="12"/>
    </row>
    <row r="799" spans="13:31" ht="12.75" x14ac:dyDescent="0.2">
      <c r="M799" s="12"/>
      <c r="N799" s="12"/>
      <c r="O799" s="12"/>
      <c r="P799" s="12"/>
      <c r="AB799" s="12"/>
      <c r="AC799" s="12"/>
      <c r="AD799" s="12"/>
      <c r="AE799" s="12"/>
    </row>
    <row r="800" spans="13:31" ht="12.75" x14ac:dyDescent="0.2">
      <c r="M800" s="12"/>
      <c r="N800" s="12"/>
      <c r="O800" s="12"/>
      <c r="P800" s="12"/>
      <c r="AB800" s="12"/>
      <c r="AC800" s="12"/>
      <c r="AD800" s="12"/>
      <c r="AE800" s="12"/>
    </row>
    <row r="801" spans="13:31" ht="12.75" x14ac:dyDescent="0.2">
      <c r="M801" s="12"/>
      <c r="N801" s="12"/>
      <c r="O801" s="12"/>
      <c r="P801" s="12"/>
      <c r="AB801" s="12"/>
      <c r="AC801" s="12"/>
      <c r="AD801" s="12"/>
      <c r="AE801" s="12"/>
    </row>
    <row r="802" spans="13:31" ht="12.75" x14ac:dyDescent="0.2">
      <c r="M802" s="12"/>
      <c r="N802" s="12"/>
      <c r="O802" s="12"/>
      <c r="P802" s="12"/>
      <c r="AB802" s="12"/>
      <c r="AC802" s="12"/>
      <c r="AD802" s="12"/>
      <c r="AE802" s="12"/>
    </row>
    <row r="803" spans="13:31" ht="12.75" x14ac:dyDescent="0.2">
      <c r="M803" s="12"/>
      <c r="N803" s="12"/>
      <c r="O803" s="12"/>
      <c r="P803" s="12"/>
      <c r="AB803" s="12"/>
      <c r="AC803" s="12"/>
      <c r="AD803" s="12"/>
      <c r="AE803" s="12"/>
    </row>
    <row r="804" spans="13:31" ht="12.75" x14ac:dyDescent="0.2">
      <c r="M804" s="12"/>
      <c r="N804" s="12"/>
      <c r="O804" s="12"/>
      <c r="P804" s="12"/>
      <c r="AB804" s="12"/>
      <c r="AC804" s="12"/>
      <c r="AD804" s="12"/>
      <c r="AE804" s="12"/>
    </row>
    <row r="805" spans="13:31" ht="12.75" x14ac:dyDescent="0.2">
      <c r="M805" s="12"/>
      <c r="N805" s="12"/>
      <c r="O805" s="12"/>
      <c r="P805" s="12"/>
      <c r="AB805" s="12"/>
      <c r="AC805" s="12"/>
      <c r="AD805" s="12"/>
      <c r="AE805" s="12"/>
    </row>
    <row r="806" spans="13:31" ht="12.75" x14ac:dyDescent="0.2">
      <c r="M806" s="12"/>
      <c r="N806" s="12"/>
      <c r="O806" s="12"/>
      <c r="P806" s="12"/>
      <c r="AB806" s="12"/>
      <c r="AC806" s="12"/>
      <c r="AD806" s="12"/>
      <c r="AE806" s="12"/>
    </row>
    <row r="807" spans="13:31" ht="12.75" x14ac:dyDescent="0.2">
      <c r="M807" s="12"/>
      <c r="N807" s="12"/>
      <c r="O807" s="12"/>
      <c r="P807" s="12"/>
      <c r="AB807" s="12"/>
      <c r="AC807" s="12"/>
      <c r="AD807" s="12"/>
      <c r="AE807" s="12"/>
    </row>
    <row r="808" spans="13:31" ht="12.75" x14ac:dyDescent="0.2">
      <c r="M808" s="12"/>
      <c r="N808" s="12"/>
      <c r="O808" s="12"/>
      <c r="P808" s="12"/>
      <c r="AB808" s="12"/>
      <c r="AC808" s="12"/>
      <c r="AD808" s="12"/>
      <c r="AE808" s="12"/>
    </row>
    <row r="809" spans="13:31" ht="12.75" x14ac:dyDescent="0.2">
      <c r="M809" s="12"/>
      <c r="N809" s="12"/>
      <c r="O809" s="12"/>
      <c r="P809" s="12"/>
      <c r="AB809" s="12"/>
      <c r="AC809" s="12"/>
      <c r="AD809" s="12"/>
      <c r="AE809" s="12"/>
    </row>
    <row r="810" spans="13:31" ht="12.75" x14ac:dyDescent="0.2">
      <c r="M810" s="12"/>
      <c r="N810" s="12"/>
      <c r="O810" s="12"/>
      <c r="P810" s="12"/>
      <c r="AB810" s="12"/>
      <c r="AC810" s="12"/>
      <c r="AD810" s="12"/>
      <c r="AE810" s="12"/>
    </row>
    <row r="811" spans="13:31" ht="12.75" x14ac:dyDescent="0.2">
      <c r="M811" s="12"/>
      <c r="N811" s="12"/>
      <c r="O811" s="12"/>
      <c r="P811" s="12"/>
      <c r="AB811" s="12"/>
      <c r="AC811" s="12"/>
      <c r="AD811" s="12"/>
      <c r="AE811" s="12"/>
    </row>
    <row r="812" spans="13:31" ht="12.75" x14ac:dyDescent="0.2">
      <c r="M812" s="12"/>
      <c r="N812" s="12"/>
      <c r="O812" s="12"/>
      <c r="P812" s="12"/>
      <c r="AB812" s="12"/>
      <c r="AC812" s="12"/>
      <c r="AD812" s="12"/>
      <c r="AE812" s="12"/>
    </row>
    <row r="813" spans="13:31" ht="12.75" x14ac:dyDescent="0.2">
      <c r="M813" s="12"/>
      <c r="N813" s="12"/>
      <c r="O813" s="12"/>
      <c r="P813" s="12"/>
      <c r="AB813" s="12"/>
      <c r="AC813" s="12"/>
      <c r="AD813" s="12"/>
      <c r="AE813" s="12"/>
    </row>
    <row r="814" spans="13:31" ht="12.75" x14ac:dyDescent="0.2">
      <c r="M814" s="12"/>
      <c r="N814" s="12"/>
      <c r="O814" s="12"/>
      <c r="P814" s="12"/>
      <c r="AB814" s="12"/>
      <c r="AC814" s="12"/>
      <c r="AD814" s="12"/>
      <c r="AE814" s="12"/>
    </row>
    <row r="815" spans="13:31" ht="12.75" x14ac:dyDescent="0.2">
      <c r="M815" s="12"/>
      <c r="N815" s="12"/>
      <c r="O815" s="12"/>
      <c r="P815" s="12"/>
      <c r="AB815" s="12"/>
      <c r="AC815" s="12"/>
      <c r="AD815" s="12"/>
      <c r="AE815" s="12"/>
    </row>
    <row r="816" spans="13:31" ht="12.75" x14ac:dyDescent="0.2">
      <c r="M816" s="12"/>
      <c r="N816" s="12"/>
      <c r="O816" s="12"/>
      <c r="P816" s="12"/>
      <c r="AB816" s="12"/>
      <c r="AC816" s="12"/>
      <c r="AD816" s="12"/>
      <c r="AE816" s="12"/>
    </row>
    <row r="817" spans="13:31" ht="12.75" x14ac:dyDescent="0.2">
      <c r="M817" s="12"/>
      <c r="N817" s="12"/>
      <c r="O817" s="12"/>
      <c r="P817" s="12"/>
      <c r="AB817" s="12"/>
      <c r="AC817" s="12"/>
      <c r="AD817" s="12"/>
      <c r="AE817" s="12"/>
    </row>
    <row r="818" spans="13:31" ht="12.75" x14ac:dyDescent="0.2">
      <c r="M818" s="12"/>
      <c r="N818" s="12"/>
      <c r="O818" s="12"/>
      <c r="P818" s="12"/>
      <c r="AB818" s="12"/>
      <c r="AC818" s="12"/>
      <c r="AD818" s="12"/>
      <c r="AE818" s="12"/>
    </row>
    <row r="819" spans="13:31" ht="12.75" x14ac:dyDescent="0.2">
      <c r="M819" s="12"/>
      <c r="N819" s="12"/>
      <c r="O819" s="12"/>
      <c r="P819" s="12"/>
      <c r="AB819" s="12"/>
      <c r="AC819" s="12"/>
      <c r="AD819" s="12"/>
      <c r="AE819" s="12"/>
    </row>
    <row r="820" spans="13:31" ht="12.75" x14ac:dyDescent="0.2">
      <c r="M820" s="12"/>
      <c r="N820" s="12"/>
      <c r="O820" s="12"/>
      <c r="P820" s="12"/>
      <c r="AB820" s="12"/>
      <c r="AC820" s="12"/>
      <c r="AD820" s="12"/>
      <c r="AE820" s="12"/>
    </row>
    <row r="821" spans="13:31" ht="12.75" x14ac:dyDescent="0.2">
      <c r="M821" s="12"/>
      <c r="N821" s="12"/>
      <c r="O821" s="12"/>
      <c r="P821" s="12"/>
      <c r="AB821" s="12"/>
      <c r="AC821" s="12"/>
      <c r="AD821" s="12"/>
      <c r="AE821" s="12"/>
    </row>
    <row r="822" spans="13:31" ht="12.75" x14ac:dyDescent="0.2">
      <c r="M822" s="12"/>
      <c r="N822" s="12"/>
      <c r="O822" s="12"/>
      <c r="P822" s="12"/>
      <c r="AB822" s="12"/>
      <c r="AC822" s="12"/>
      <c r="AD822" s="12"/>
      <c r="AE822" s="12"/>
    </row>
    <row r="823" spans="13:31" ht="12.75" x14ac:dyDescent="0.2">
      <c r="M823" s="12"/>
      <c r="N823" s="12"/>
      <c r="O823" s="12"/>
      <c r="P823" s="12"/>
      <c r="AB823" s="12"/>
      <c r="AC823" s="12"/>
      <c r="AD823" s="12"/>
      <c r="AE823" s="12"/>
    </row>
    <row r="824" spans="13:31" ht="12.75" x14ac:dyDescent="0.2">
      <c r="M824" s="12"/>
      <c r="N824" s="12"/>
      <c r="O824" s="12"/>
      <c r="P824" s="12"/>
      <c r="AB824" s="12"/>
      <c r="AC824" s="12"/>
      <c r="AD824" s="12"/>
      <c r="AE824" s="12"/>
    </row>
    <row r="825" spans="13:31" ht="12.75" x14ac:dyDescent="0.2">
      <c r="M825" s="12"/>
      <c r="N825" s="12"/>
      <c r="O825" s="12"/>
      <c r="P825" s="12"/>
      <c r="AB825" s="12"/>
      <c r="AC825" s="12"/>
      <c r="AD825" s="12"/>
      <c r="AE825" s="12"/>
    </row>
    <row r="826" spans="13:31" ht="12.75" x14ac:dyDescent="0.2">
      <c r="M826" s="12"/>
      <c r="N826" s="12"/>
      <c r="O826" s="12"/>
      <c r="P826" s="12"/>
      <c r="AB826" s="12"/>
      <c r="AC826" s="12"/>
      <c r="AD826" s="12"/>
      <c r="AE826" s="12"/>
    </row>
    <row r="827" spans="13:31" ht="12.75" x14ac:dyDescent="0.2">
      <c r="M827" s="12"/>
      <c r="N827" s="12"/>
      <c r="O827" s="12"/>
      <c r="P827" s="12"/>
      <c r="AB827" s="12"/>
      <c r="AC827" s="12"/>
      <c r="AD827" s="12"/>
      <c r="AE827" s="12"/>
    </row>
    <row r="828" spans="13:31" ht="12.75" x14ac:dyDescent="0.2">
      <c r="M828" s="12"/>
      <c r="N828" s="12"/>
      <c r="O828" s="12"/>
      <c r="P828" s="12"/>
      <c r="AB828" s="12"/>
      <c r="AC828" s="12"/>
      <c r="AD828" s="12"/>
      <c r="AE828" s="12"/>
    </row>
    <row r="829" spans="13:31" ht="12.75" x14ac:dyDescent="0.2">
      <c r="M829" s="12"/>
      <c r="N829" s="12"/>
      <c r="O829" s="12"/>
      <c r="P829" s="12"/>
      <c r="AB829" s="12"/>
      <c r="AC829" s="12"/>
      <c r="AD829" s="12"/>
      <c r="AE829" s="12"/>
    </row>
    <row r="830" spans="13:31" ht="12.75" x14ac:dyDescent="0.2">
      <c r="M830" s="12"/>
      <c r="N830" s="12"/>
      <c r="O830" s="12"/>
      <c r="P830" s="12"/>
      <c r="AB830" s="12"/>
      <c r="AC830" s="12"/>
      <c r="AD830" s="12"/>
      <c r="AE830" s="12"/>
    </row>
    <row r="831" spans="13:31" ht="12.75" x14ac:dyDescent="0.2">
      <c r="M831" s="12"/>
      <c r="N831" s="12"/>
      <c r="O831" s="12"/>
      <c r="P831" s="12"/>
      <c r="AB831" s="12"/>
      <c r="AC831" s="12"/>
      <c r="AD831" s="12"/>
      <c r="AE831" s="12"/>
    </row>
    <row r="832" spans="13:31" ht="12.75" x14ac:dyDescent="0.2">
      <c r="M832" s="12"/>
      <c r="N832" s="12"/>
      <c r="O832" s="12"/>
      <c r="P832" s="12"/>
      <c r="AB832" s="12"/>
      <c r="AC832" s="12"/>
      <c r="AD832" s="12"/>
      <c r="AE832" s="12"/>
    </row>
    <row r="833" spans="13:31" ht="12.75" x14ac:dyDescent="0.2">
      <c r="M833" s="12"/>
      <c r="N833" s="12"/>
      <c r="O833" s="12"/>
      <c r="P833" s="12"/>
      <c r="AB833" s="12"/>
      <c r="AC833" s="12"/>
      <c r="AD833" s="12"/>
      <c r="AE833" s="12"/>
    </row>
    <row r="834" spans="13:31" ht="12.75" x14ac:dyDescent="0.2">
      <c r="M834" s="12"/>
      <c r="N834" s="12"/>
      <c r="O834" s="12"/>
      <c r="P834" s="12"/>
      <c r="AB834" s="12"/>
      <c r="AC834" s="12"/>
      <c r="AD834" s="12"/>
      <c r="AE834" s="12"/>
    </row>
    <row r="835" spans="13:31" ht="12.75" x14ac:dyDescent="0.2">
      <c r="M835" s="12"/>
      <c r="N835" s="12"/>
      <c r="O835" s="12"/>
      <c r="P835" s="12"/>
      <c r="AB835" s="12"/>
      <c r="AC835" s="12"/>
      <c r="AD835" s="12"/>
      <c r="AE835" s="12"/>
    </row>
    <row r="836" spans="13:31" ht="12.75" x14ac:dyDescent="0.2">
      <c r="M836" s="12"/>
      <c r="N836" s="12"/>
      <c r="O836" s="12"/>
      <c r="P836" s="12"/>
      <c r="AB836" s="12"/>
      <c r="AC836" s="12"/>
      <c r="AD836" s="12"/>
      <c r="AE836" s="12"/>
    </row>
    <row r="837" spans="13:31" ht="12.75" x14ac:dyDescent="0.2">
      <c r="M837" s="12"/>
      <c r="N837" s="12"/>
      <c r="O837" s="12"/>
      <c r="P837" s="12"/>
      <c r="AB837" s="12"/>
      <c r="AC837" s="12"/>
      <c r="AD837" s="12"/>
      <c r="AE837" s="12"/>
    </row>
    <row r="838" spans="13:31" ht="12.75" x14ac:dyDescent="0.2">
      <c r="M838" s="12"/>
      <c r="N838" s="12"/>
      <c r="O838" s="12"/>
      <c r="P838" s="12"/>
      <c r="AB838" s="12"/>
      <c r="AC838" s="12"/>
      <c r="AD838" s="12"/>
      <c r="AE838" s="12"/>
    </row>
    <row r="839" spans="13:31" ht="12.75" x14ac:dyDescent="0.2">
      <c r="M839" s="12"/>
      <c r="N839" s="12"/>
      <c r="O839" s="12"/>
      <c r="P839" s="12"/>
      <c r="AB839" s="12"/>
      <c r="AC839" s="12"/>
      <c r="AD839" s="12"/>
      <c r="AE839" s="12"/>
    </row>
    <row r="840" spans="13:31" ht="12.75" x14ac:dyDescent="0.2">
      <c r="M840" s="12"/>
      <c r="N840" s="12"/>
      <c r="O840" s="12"/>
      <c r="P840" s="12"/>
      <c r="AB840" s="12"/>
      <c r="AC840" s="12"/>
      <c r="AD840" s="12"/>
      <c r="AE840" s="12"/>
    </row>
    <row r="841" spans="13:31" ht="12.75" x14ac:dyDescent="0.2">
      <c r="M841" s="12"/>
      <c r="N841" s="12"/>
      <c r="O841" s="12"/>
      <c r="P841" s="12"/>
      <c r="AB841" s="12"/>
      <c r="AC841" s="12"/>
      <c r="AD841" s="12"/>
      <c r="AE841" s="12"/>
    </row>
    <row r="842" spans="13:31" ht="12.75" x14ac:dyDescent="0.2">
      <c r="M842" s="12"/>
      <c r="N842" s="12"/>
      <c r="O842" s="12"/>
      <c r="P842" s="12"/>
      <c r="AB842" s="12"/>
      <c r="AC842" s="12"/>
      <c r="AD842" s="12"/>
      <c r="AE842" s="12"/>
    </row>
    <row r="843" spans="13:31" ht="12.75" x14ac:dyDescent="0.2">
      <c r="M843" s="12"/>
      <c r="N843" s="12"/>
      <c r="O843" s="12"/>
      <c r="P843" s="12"/>
      <c r="AB843" s="12"/>
      <c r="AC843" s="12"/>
      <c r="AD843" s="12"/>
      <c r="AE843" s="12"/>
    </row>
    <row r="844" spans="13:31" ht="12.75" x14ac:dyDescent="0.2">
      <c r="M844" s="12"/>
      <c r="N844" s="12"/>
      <c r="O844" s="12"/>
      <c r="P844" s="12"/>
      <c r="AB844" s="12"/>
      <c r="AC844" s="12"/>
      <c r="AD844" s="12"/>
      <c r="AE844" s="12"/>
    </row>
    <row r="845" spans="13:31" ht="12.75" x14ac:dyDescent="0.2">
      <c r="M845" s="12"/>
      <c r="N845" s="12"/>
      <c r="O845" s="12"/>
      <c r="P845" s="12"/>
      <c r="AB845" s="12"/>
      <c r="AC845" s="12"/>
      <c r="AD845" s="12"/>
      <c r="AE845" s="12"/>
    </row>
    <row r="846" spans="13:31" ht="12.75" x14ac:dyDescent="0.2">
      <c r="M846" s="12"/>
      <c r="N846" s="12"/>
      <c r="O846" s="12"/>
      <c r="P846" s="12"/>
      <c r="AB846" s="12"/>
      <c r="AC846" s="12"/>
      <c r="AD846" s="12"/>
      <c r="AE846" s="12"/>
    </row>
    <row r="847" spans="13:31" ht="12.75" x14ac:dyDescent="0.2">
      <c r="M847" s="12"/>
      <c r="N847" s="12"/>
      <c r="O847" s="12"/>
      <c r="P847" s="12"/>
      <c r="AB847" s="12"/>
      <c r="AC847" s="12"/>
      <c r="AD847" s="12"/>
      <c r="AE847" s="12"/>
    </row>
    <row r="848" spans="13:31" ht="12.75" x14ac:dyDescent="0.2">
      <c r="M848" s="12"/>
      <c r="N848" s="12"/>
      <c r="O848" s="12"/>
      <c r="P848" s="12"/>
      <c r="AB848" s="12"/>
      <c r="AC848" s="12"/>
      <c r="AD848" s="12"/>
      <c r="AE848" s="12"/>
    </row>
    <row r="849" spans="13:31" ht="12.75" x14ac:dyDescent="0.2">
      <c r="M849" s="12"/>
      <c r="N849" s="12"/>
      <c r="O849" s="12"/>
      <c r="P849" s="12"/>
      <c r="AB849" s="12"/>
      <c r="AC849" s="12"/>
      <c r="AD849" s="12"/>
      <c r="AE849" s="12"/>
    </row>
    <row r="850" spans="13:31" ht="12.75" x14ac:dyDescent="0.2">
      <c r="M850" s="12"/>
      <c r="N850" s="12"/>
      <c r="O850" s="12"/>
      <c r="P850" s="12"/>
      <c r="AB850" s="12"/>
      <c r="AC850" s="12"/>
      <c r="AD850" s="12"/>
      <c r="AE850" s="12"/>
    </row>
    <row r="851" spans="13:31" ht="12.75" x14ac:dyDescent="0.2">
      <c r="M851" s="12"/>
      <c r="N851" s="12"/>
      <c r="O851" s="12"/>
      <c r="P851" s="12"/>
      <c r="AB851" s="12"/>
      <c r="AC851" s="12"/>
      <c r="AD851" s="12"/>
      <c r="AE851" s="12"/>
    </row>
    <row r="852" spans="13:31" ht="12.75" x14ac:dyDescent="0.2">
      <c r="M852" s="12"/>
      <c r="N852" s="12"/>
      <c r="O852" s="12"/>
      <c r="P852" s="12"/>
      <c r="AB852" s="12"/>
      <c r="AC852" s="12"/>
      <c r="AD852" s="12"/>
      <c r="AE852" s="12"/>
    </row>
    <row r="853" spans="13:31" ht="12.75" x14ac:dyDescent="0.2">
      <c r="M853" s="12"/>
      <c r="N853" s="12"/>
      <c r="O853" s="12"/>
      <c r="P853" s="12"/>
      <c r="AB853" s="12"/>
      <c r="AC853" s="12"/>
      <c r="AD853" s="12"/>
      <c r="AE853" s="12"/>
    </row>
    <row r="854" spans="13:31" ht="12.75" x14ac:dyDescent="0.2">
      <c r="M854" s="12"/>
      <c r="N854" s="12"/>
      <c r="O854" s="12"/>
      <c r="P854" s="12"/>
      <c r="AB854" s="12"/>
      <c r="AC854" s="12"/>
      <c r="AD854" s="12"/>
      <c r="AE854" s="12"/>
    </row>
    <row r="855" spans="13:31" ht="12.75" x14ac:dyDescent="0.2">
      <c r="M855" s="12"/>
      <c r="N855" s="12"/>
      <c r="O855" s="12"/>
      <c r="P855" s="12"/>
      <c r="AB855" s="12"/>
      <c r="AC855" s="12"/>
      <c r="AD855" s="12"/>
      <c r="AE855" s="12"/>
    </row>
    <row r="856" spans="13:31" ht="12.75" x14ac:dyDescent="0.2">
      <c r="M856" s="12"/>
      <c r="N856" s="12"/>
      <c r="O856" s="12"/>
      <c r="P856" s="12"/>
      <c r="AB856" s="12"/>
      <c r="AC856" s="12"/>
      <c r="AD856" s="12"/>
      <c r="AE856" s="12"/>
    </row>
    <row r="857" spans="13:31" ht="12.75" x14ac:dyDescent="0.2">
      <c r="M857" s="12"/>
      <c r="N857" s="12"/>
      <c r="O857" s="12"/>
      <c r="P857" s="12"/>
      <c r="AB857" s="12"/>
      <c r="AC857" s="12"/>
      <c r="AD857" s="12"/>
      <c r="AE857" s="12"/>
    </row>
    <row r="858" spans="13:31" ht="12.75" x14ac:dyDescent="0.2">
      <c r="M858" s="12"/>
      <c r="N858" s="12"/>
      <c r="O858" s="12"/>
      <c r="P858" s="12"/>
      <c r="AB858" s="12"/>
      <c r="AC858" s="12"/>
      <c r="AD858" s="12"/>
      <c r="AE858" s="12"/>
    </row>
    <row r="859" spans="13:31" ht="12.75" x14ac:dyDescent="0.2">
      <c r="M859" s="12"/>
      <c r="N859" s="12"/>
      <c r="O859" s="12"/>
      <c r="P859" s="12"/>
      <c r="AB859" s="12"/>
      <c r="AC859" s="12"/>
      <c r="AD859" s="12"/>
      <c r="AE859" s="12"/>
    </row>
    <row r="860" spans="13:31" ht="12.75" x14ac:dyDescent="0.2">
      <c r="M860" s="12"/>
      <c r="N860" s="12"/>
      <c r="O860" s="12"/>
      <c r="P860" s="12"/>
      <c r="AB860" s="12"/>
      <c r="AC860" s="12"/>
      <c r="AD860" s="12"/>
      <c r="AE860" s="12"/>
    </row>
    <row r="861" spans="13:31" ht="12.75" x14ac:dyDescent="0.2">
      <c r="M861" s="12"/>
      <c r="N861" s="12"/>
      <c r="O861" s="12"/>
      <c r="P861" s="12"/>
      <c r="AB861" s="12"/>
      <c r="AC861" s="12"/>
      <c r="AD861" s="12"/>
      <c r="AE861" s="12"/>
    </row>
    <row r="862" spans="13:31" ht="12.75" x14ac:dyDescent="0.2">
      <c r="M862" s="12"/>
      <c r="N862" s="12"/>
      <c r="O862" s="12"/>
      <c r="P862" s="12"/>
      <c r="AB862" s="12"/>
      <c r="AC862" s="12"/>
      <c r="AD862" s="12"/>
      <c r="AE862" s="12"/>
    </row>
    <row r="863" spans="13:31" ht="12.75" x14ac:dyDescent="0.2">
      <c r="M863" s="12"/>
      <c r="N863" s="12"/>
      <c r="O863" s="12"/>
      <c r="P863" s="12"/>
      <c r="AB863" s="12"/>
      <c r="AC863" s="12"/>
      <c r="AD863" s="12"/>
      <c r="AE863" s="12"/>
    </row>
    <row r="864" spans="13:31" ht="12.75" x14ac:dyDescent="0.2">
      <c r="M864" s="12"/>
      <c r="N864" s="12"/>
      <c r="O864" s="12"/>
      <c r="P864" s="12"/>
      <c r="AB864" s="12"/>
      <c r="AC864" s="12"/>
      <c r="AD864" s="12"/>
      <c r="AE864" s="12"/>
    </row>
    <row r="865" spans="13:31" ht="12.75" x14ac:dyDescent="0.2">
      <c r="M865" s="12"/>
      <c r="N865" s="12"/>
      <c r="O865" s="12"/>
      <c r="P865" s="12"/>
      <c r="AB865" s="12"/>
      <c r="AC865" s="12"/>
      <c r="AD865" s="12"/>
      <c r="AE865" s="12"/>
    </row>
    <row r="866" spans="13:31" ht="12.75" x14ac:dyDescent="0.2">
      <c r="M866" s="12"/>
      <c r="N866" s="12"/>
      <c r="O866" s="12"/>
      <c r="P866" s="12"/>
      <c r="AB866" s="12"/>
      <c r="AC866" s="12"/>
      <c r="AD866" s="12"/>
      <c r="AE866" s="12"/>
    </row>
    <row r="867" spans="13:31" ht="12.75" x14ac:dyDescent="0.2">
      <c r="M867" s="12"/>
      <c r="N867" s="12"/>
      <c r="O867" s="12"/>
      <c r="P867" s="12"/>
      <c r="AB867" s="12"/>
      <c r="AC867" s="12"/>
      <c r="AD867" s="12"/>
      <c r="AE867" s="12"/>
    </row>
    <row r="868" spans="13:31" ht="12.75" x14ac:dyDescent="0.2">
      <c r="M868" s="12"/>
      <c r="N868" s="12"/>
      <c r="O868" s="12"/>
      <c r="P868" s="12"/>
      <c r="AB868" s="12"/>
      <c r="AC868" s="12"/>
      <c r="AD868" s="12"/>
      <c r="AE868" s="12"/>
    </row>
    <row r="869" spans="13:31" ht="12.75" x14ac:dyDescent="0.2">
      <c r="M869" s="12"/>
      <c r="N869" s="12"/>
      <c r="O869" s="12"/>
      <c r="P869" s="12"/>
      <c r="AB869" s="12"/>
      <c r="AC869" s="12"/>
      <c r="AD869" s="12"/>
      <c r="AE869" s="12"/>
    </row>
    <row r="870" spans="13:31" ht="12.75" x14ac:dyDescent="0.2">
      <c r="M870" s="12"/>
      <c r="N870" s="12"/>
      <c r="O870" s="12"/>
      <c r="P870" s="12"/>
      <c r="AB870" s="12"/>
      <c r="AC870" s="12"/>
      <c r="AD870" s="12"/>
      <c r="AE870" s="12"/>
    </row>
    <row r="871" spans="13:31" ht="12.75" x14ac:dyDescent="0.2">
      <c r="M871" s="12"/>
      <c r="N871" s="12"/>
      <c r="O871" s="12"/>
      <c r="P871" s="12"/>
      <c r="AB871" s="12"/>
      <c r="AC871" s="12"/>
      <c r="AD871" s="12"/>
      <c r="AE871" s="12"/>
    </row>
    <row r="872" spans="13:31" ht="12.75" x14ac:dyDescent="0.2">
      <c r="M872" s="12"/>
      <c r="N872" s="12"/>
      <c r="O872" s="12"/>
      <c r="P872" s="12"/>
      <c r="AB872" s="12"/>
      <c r="AC872" s="12"/>
      <c r="AD872" s="12"/>
      <c r="AE872" s="12"/>
    </row>
    <row r="873" spans="13:31" ht="12.75" x14ac:dyDescent="0.2">
      <c r="M873" s="12"/>
      <c r="N873" s="12"/>
      <c r="O873" s="12"/>
      <c r="P873" s="12"/>
      <c r="AB873" s="12"/>
      <c r="AC873" s="12"/>
      <c r="AD873" s="12"/>
      <c r="AE873" s="12"/>
    </row>
    <row r="874" spans="13:31" ht="12.75" x14ac:dyDescent="0.2">
      <c r="M874" s="12"/>
      <c r="N874" s="12"/>
      <c r="O874" s="12"/>
      <c r="P874" s="12"/>
      <c r="AB874" s="12"/>
      <c r="AC874" s="12"/>
      <c r="AD874" s="12"/>
      <c r="AE874" s="12"/>
    </row>
    <row r="875" spans="13:31" ht="12.75" x14ac:dyDescent="0.2">
      <c r="M875" s="12"/>
      <c r="N875" s="12"/>
      <c r="O875" s="12"/>
      <c r="P875" s="12"/>
      <c r="AB875" s="12"/>
      <c r="AC875" s="12"/>
      <c r="AD875" s="12"/>
      <c r="AE875" s="12"/>
    </row>
    <row r="876" spans="13:31" ht="12.75" x14ac:dyDescent="0.2">
      <c r="M876" s="12"/>
      <c r="N876" s="12"/>
      <c r="O876" s="12"/>
      <c r="P876" s="12"/>
      <c r="AB876" s="12"/>
      <c r="AC876" s="12"/>
      <c r="AD876" s="12"/>
      <c r="AE876" s="12"/>
    </row>
    <row r="877" spans="13:31" ht="12.75" x14ac:dyDescent="0.2">
      <c r="M877" s="12"/>
      <c r="N877" s="12"/>
      <c r="O877" s="12"/>
      <c r="P877" s="12"/>
      <c r="AB877" s="12"/>
      <c r="AC877" s="12"/>
      <c r="AD877" s="12"/>
      <c r="AE877" s="12"/>
    </row>
    <row r="878" spans="13:31" ht="12.75" x14ac:dyDescent="0.2">
      <c r="M878" s="12"/>
      <c r="N878" s="12"/>
      <c r="O878" s="12"/>
      <c r="P878" s="12"/>
      <c r="AB878" s="12"/>
      <c r="AC878" s="12"/>
      <c r="AD878" s="12"/>
      <c r="AE878" s="12"/>
    </row>
    <row r="879" spans="13:31" ht="12.75" x14ac:dyDescent="0.2">
      <c r="M879" s="12"/>
      <c r="N879" s="12"/>
      <c r="O879" s="12"/>
      <c r="P879" s="12"/>
      <c r="AB879" s="12"/>
      <c r="AC879" s="12"/>
      <c r="AD879" s="12"/>
      <c r="AE879" s="12"/>
    </row>
    <row r="880" spans="13:31" ht="12.75" x14ac:dyDescent="0.2">
      <c r="M880" s="12"/>
      <c r="N880" s="12"/>
      <c r="O880" s="12"/>
      <c r="P880" s="12"/>
      <c r="AB880" s="12"/>
      <c r="AC880" s="12"/>
      <c r="AD880" s="12"/>
      <c r="AE880" s="12"/>
    </row>
    <row r="881" spans="13:31" ht="12.75" x14ac:dyDescent="0.2">
      <c r="M881" s="12"/>
      <c r="N881" s="12"/>
      <c r="O881" s="12"/>
      <c r="P881" s="12"/>
      <c r="AB881" s="12"/>
      <c r="AC881" s="12"/>
      <c r="AD881" s="12"/>
      <c r="AE881" s="12"/>
    </row>
    <row r="882" spans="13:31" ht="12.75" x14ac:dyDescent="0.2">
      <c r="M882" s="12"/>
      <c r="N882" s="12"/>
      <c r="O882" s="12"/>
      <c r="P882" s="12"/>
      <c r="AB882" s="12"/>
      <c r="AC882" s="12"/>
      <c r="AD882" s="12"/>
      <c r="AE882" s="12"/>
    </row>
    <row r="883" spans="13:31" ht="12.75" x14ac:dyDescent="0.2">
      <c r="M883" s="12"/>
      <c r="N883" s="12"/>
      <c r="O883" s="12"/>
      <c r="P883" s="12"/>
      <c r="AB883" s="12"/>
      <c r="AC883" s="12"/>
      <c r="AD883" s="12"/>
      <c r="AE883" s="12"/>
    </row>
    <row r="884" spans="13:31" ht="12.75" x14ac:dyDescent="0.2">
      <c r="M884" s="12"/>
      <c r="N884" s="12"/>
      <c r="O884" s="12"/>
      <c r="P884" s="12"/>
      <c r="AB884" s="12"/>
      <c r="AC884" s="12"/>
      <c r="AD884" s="12"/>
      <c r="AE884" s="12"/>
    </row>
    <row r="885" spans="13:31" ht="12.75" x14ac:dyDescent="0.2">
      <c r="M885" s="12"/>
      <c r="N885" s="12"/>
      <c r="O885" s="12"/>
      <c r="P885" s="12"/>
      <c r="AB885" s="12"/>
      <c r="AC885" s="12"/>
      <c r="AD885" s="12"/>
      <c r="AE885" s="12"/>
    </row>
    <row r="886" spans="13:31" ht="12.75" x14ac:dyDescent="0.2">
      <c r="M886" s="12"/>
      <c r="N886" s="12"/>
      <c r="O886" s="12"/>
      <c r="P886" s="12"/>
      <c r="AB886" s="12"/>
      <c r="AC886" s="12"/>
      <c r="AD886" s="12"/>
      <c r="AE886" s="12"/>
    </row>
    <row r="887" spans="13:31" ht="12.75" x14ac:dyDescent="0.2">
      <c r="M887" s="12"/>
      <c r="N887" s="12"/>
      <c r="O887" s="12"/>
      <c r="P887" s="12"/>
      <c r="AB887" s="12"/>
      <c r="AC887" s="12"/>
      <c r="AD887" s="12"/>
      <c r="AE887" s="12"/>
    </row>
    <row r="888" spans="13:31" ht="12.75" x14ac:dyDescent="0.2">
      <c r="M888" s="12"/>
      <c r="N888" s="12"/>
      <c r="O888" s="12"/>
      <c r="P888" s="12"/>
      <c r="AB888" s="12"/>
      <c r="AC888" s="12"/>
      <c r="AD888" s="12"/>
      <c r="AE888" s="12"/>
    </row>
    <row r="889" spans="13:31" ht="12.75" x14ac:dyDescent="0.2">
      <c r="M889" s="12"/>
      <c r="N889" s="12"/>
      <c r="O889" s="12"/>
      <c r="P889" s="12"/>
      <c r="AB889" s="12"/>
      <c r="AC889" s="12"/>
      <c r="AD889" s="12"/>
      <c r="AE889" s="12"/>
    </row>
    <row r="890" spans="13:31" ht="12.75" x14ac:dyDescent="0.2">
      <c r="M890" s="12"/>
      <c r="N890" s="12"/>
      <c r="O890" s="12"/>
      <c r="P890" s="12"/>
      <c r="AB890" s="12"/>
      <c r="AC890" s="12"/>
      <c r="AD890" s="12"/>
      <c r="AE890" s="12"/>
    </row>
    <row r="891" spans="13:31" ht="12.75" x14ac:dyDescent="0.2">
      <c r="M891" s="12"/>
      <c r="N891" s="12"/>
      <c r="O891" s="12"/>
      <c r="P891" s="12"/>
      <c r="AB891" s="12"/>
      <c r="AC891" s="12"/>
      <c r="AD891" s="12"/>
      <c r="AE891" s="12"/>
    </row>
    <row r="892" spans="13:31" ht="12.75" x14ac:dyDescent="0.2">
      <c r="M892" s="12"/>
      <c r="N892" s="12"/>
      <c r="O892" s="12"/>
      <c r="P892" s="12"/>
      <c r="AB892" s="12"/>
      <c r="AC892" s="12"/>
      <c r="AD892" s="12"/>
      <c r="AE892" s="12"/>
    </row>
    <row r="893" spans="13:31" ht="12.75" x14ac:dyDescent="0.2">
      <c r="M893" s="12"/>
      <c r="N893" s="12"/>
      <c r="O893" s="12"/>
      <c r="P893" s="12"/>
      <c r="AB893" s="12"/>
      <c r="AC893" s="12"/>
      <c r="AD893" s="12"/>
      <c r="AE893" s="12"/>
    </row>
    <row r="894" spans="13:31" ht="12.75" x14ac:dyDescent="0.2">
      <c r="M894" s="12"/>
      <c r="N894" s="12"/>
      <c r="O894" s="12"/>
      <c r="P894" s="12"/>
      <c r="AB894" s="12"/>
      <c r="AC894" s="12"/>
      <c r="AD894" s="12"/>
      <c r="AE894" s="12"/>
    </row>
    <row r="895" spans="13:31" ht="12.75" x14ac:dyDescent="0.2">
      <c r="M895" s="12"/>
      <c r="N895" s="12"/>
      <c r="O895" s="12"/>
      <c r="P895" s="12"/>
      <c r="AB895" s="12"/>
      <c r="AC895" s="12"/>
      <c r="AD895" s="12"/>
      <c r="AE895" s="12"/>
    </row>
    <row r="896" spans="13:31" ht="12.75" x14ac:dyDescent="0.2">
      <c r="M896" s="12"/>
      <c r="N896" s="12"/>
      <c r="O896" s="12"/>
      <c r="P896" s="12"/>
      <c r="AB896" s="12"/>
      <c r="AC896" s="12"/>
      <c r="AD896" s="12"/>
      <c r="AE896" s="12"/>
    </row>
    <row r="897" spans="13:31" ht="12.75" x14ac:dyDescent="0.2">
      <c r="M897" s="12"/>
      <c r="N897" s="12"/>
      <c r="O897" s="12"/>
      <c r="P897" s="12"/>
      <c r="AB897" s="12"/>
      <c r="AC897" s="12"/>
      <c r="AD897" s="12"/>
      <c r="AE897" s="12"/>
    </row>
    <row r="898" spans="13:31" ht="12.75" x14ac:dyDescent="0.2">
      <c r="M898" s="12"/>
      <c r="N898" s="12"/>
      <c r="O898" s="12"/>
      <c r="P898" s="12"/>
      <c r="AB898" s="12"/>
      <c r="AC898" s="12"/>
      <c r="AD898" s="12"/>
      <c r="AE898" s="12"/>
    </row>
    <row r="899" spans="13:31" ht="12.75" x14ac:dyDescent="0.2">
      <c r="M899" s="12"/>
      <c r="N899" s="12"/>
      <c r="O899" s="12"/>
      <c r="P899" s="12"/>
      <c r="AB899" s="12"/>
      <c r="AC899" s="12"/>
      <c r="AD899" s="12"/>
      <c r="AE899" s="12"/>
    </row>
    <row r="900" spans="13:31" ht="12.75" x14ac:dyDescent="0.2">
      <c r="M900" s="12"/>
      <c r="N900" s="12"/>
      <c r="O900" s="12"/>
      <c r="P900" s="12"/>
      <c r="AB900" s="12"/>
      <c r="AC900" s="12"/>
      <c r="AD900" s="12"/>
      <c r="AE900" s="12"/>
    </row>
    <row r="901" spans="13:31" ht="12.75" x14ac:dyDescent="0.2">
      <c r="M901" s="12"/>
      <c r="N901" s="12"/>
      <c r="O901" s="12"/>
      <c r="P901" s="12"/>
      <c r="AB901" s="12"/>
      <c r="AC901" s="12"/>
      <c r="AD901" s="12"/>
      <c r="AE901" s="12"/>
    </row>
    <row r="902" spans="13:31" ht="12.75" x14ac:dyDescent="0.2">
      <c r="M902" s="12"/>
      <c r="N902" s="12"/>
      <c r="O902" s="12"/>
      <c r="P902" s="12"/>
      <c r="AB902" s="12"/>
      <c r="AC902" s="12"/>
      <c r="AD902" s="12"/>
      <c r="AE902" s="12"/>
    </row>
    <row r="903" spans="13:31" ht="12.75" x14ac:dyDescent="0.2">
      <c r="M903" s="12"/>
      <c r="N903" s="12"/>
      <c r="O903" s="12"/>
      <c r="P903" s="12"/>
      <c r="AB903" s="12"/>
      <c r="AC903" s="12"/>
      <c r="AD903" s="12"/>
      <c r="AE903" s="12"/>
    </row>
    <row r="904" spans="13:31" ht="12.75" x14ac:dyDescent="0.2">
      <c r="M904" s="12"/>
      <c r="N904" s="12"/>
      <c r="O904" s="12"/>
      <c r="P904" s="12"/>
      <c r="AB904" s="12"/>
      <c r="AC904" s="12"/>
      <c r="AD904" s="12"/>
      <c r="AE904" s="12"/>
    </row>
    <row r="905" spans="13:31" ht="12.75" x14ac:dyDescent="0.2">
      <c r="M905" s="12"/>
      <c r="N905" s="12"/>
      <c r="O905" s="12"/>
      <c r="P905" s="12"/>
      <c r="AB905" s="12"/>
      <c r="AC905" s="12"/>
      <c r="AD905" s="12"/>
      <c r="AE905" s="12"/>
    </row>
    <row r="906" spans="13:31" ht="12.75" x14ac:dyDescent="0.2">
      <c r="M906" s="12"/>
      <c r="N906" s="12"/>
      <c r="O906" s="12"/>
      <c r="P906" s="12"/>
      <c r="AB906" s="12"/>
      <c r="AC906" s="12"/>
      <c r="AD906" s="12"/>
      <c r="AE906" s="12"/>
    </row>
    <row r="907" spans="13:31" ht="12.75" x14ac:dyDescent="0.2">
      <c r="M907" s="12"/>
      <c r="N907" s="12"/>
      <c r="O907" s="12"/>
      <c r="P907" s="12"/>
      <c r="AB907" s="12"/>
      <c r="AC907" s="12"/>
      <c r="AD907" s="12"/>
      <c r="AE907" s="12"/>
    </row>
    <row r="908" spans="13:31" ht="12.75" x14ac:dyDescent="0.2">
      <c r="M908" s="12"/>
      <c r="N908" s="12"/>
      <c r="O908" s="12"/>
      <c r="P908" s="12"/>
      <c r="AB908" s="12"/>
      <c r="AC908" s="12"/>
      <c r="AD908" s="12"/>
      <c r="AE908" s="12"/>
    </row>
    <row r="909" spans="13:31" ht="12.75" x14ac:dyDescent="0.2">
      <c r="M909" s="12"/>
      <c r="N909" s="12"/>
      <c r="O909" s="12"/>
      <c r="P909" s="12"/>
      <c r="AB909" s="12"/>
      <c r="AC909" s="12"/>
      <c r="AD909" s="12"/>
      <c r="AE909" s="12"/>
    </row>
    <row r="910" spans="13:31" ht="12.75" x14ac:dyDescent="0.2">
      <c r="M910" s="12"/>
      <c r="N910" s="12"/>
      <c r="O910" s="12"/>
      <c r="P910" s="12"/>
      <c r="AB910" s="12"/>
      <c r="AC910" s="12"/>
      <c r="AD910" s="12"/>
      <c r="AE910" s="12"/>
    </row>
    <row r="911" spans="13:31" ht="12.75" x14ac:dyDescent="0.2">
      <c r="M911" s="12"/>
      <c r="N911" s="12"/>
      <c r="O911" s="12"/>
      <c r="P911" s="12"/>
      <c r="AB911" s="12"/>
      <c r="AC911" s="12"/>
      <c r="AD911" s="12"/>
      <c r="AE911" s="12"/>
    </row>
    <row r="912" spans="13:31" ht="12.75" x14ac:dyDescent="0.2">
      <c r="M912" s="12"/>
      <c r="N912" s="12"/>
      <c r="O912" s="12"/>
      <c r="P912" s="12"/>
      <c r="AB912" s="12"/>
      <c r="AC912" s="12"/>
      <c r="AD912" s="12"/>
      <c r="AE912" s="12"/>
    </row>
    <row r="913" spans="13:31" ht="12.75" x14ac:dyDescent="0.2">
      <c r="M913" s="12"/>
      <c r="N913" s="12"/>
      <c r="O913" s="12"/>
      <c r="P913" s="12"/>
      <c r="AB913" s="12"/>
      <c r="AC913" s="12"/>
      <c r="AD913" s="12"/>
      <c r="AE913" s="12"/>
    </row>
    <row r="914" spans="13:31" ht="12.75" x14ac:dyDescent="0.2">
      <c r="M914" s="12"/>
      <c r="N914" s="12"/>
      <c r="O914" s="12"/>
      <c r="P914" s="12"/>
      <c r="AB914" s="12"/>
      <c r="AC914" s="12"/>
      <c r="AD914" s="12"/>
      <c r="AE914" s="12"/>
    </row>
    <row r="915" spans="13:31" ht="12.75" x14ac:dyDescent="0.2">
      <c r="M915" s="12"/>
      <c r="N915" s="12"/>
      <c r="O915" s="12"/>
      <c r="P915" s="12"/>
      <c r="AB915" s="12"/>
      <c r="AC915" s="12"/>
      <c r="AD915" s="12"/>
      <c r="AE915" s="12"/>
    </row>
    <row r="916" spans="13:31" ht="12.75" x14ac:dyDescent="0.2">
      <c r="M916" s="12"/>
      <c r="N916" s="12"/>
      <c r="O916" s="12"/>
      <c r="P916" s="12"/>
      <c r="AB916" s="12"/>
      <c r="AC916" s="12"/>
      <c r="AD916" s="12"/>
      <c r="AE916" s="12"/>
    </row>
    <row r="917" spans="13:31" ht="12.75" x14ac:dyDescent="0.2">
      <c r="M917" s="12"/>
      <c r="N917" s="12"/>
      <c r="O917" s="12"/>
      <c r="P917" s="12"/>
      <c r="AB917" s="12"/>
      <c r="AC917" s="12"/>
      <c r="AD917" s="12"/>
      <c r="AE917" s="12"/>
    </row>
    <row r="918" spans="13:31" ht="12.75" x14ac:dyDescent="0.2">
      <c r="M918" s="12"/>
      <c r="N918" s="12"/>
      <c r="O918" s="12"/>
      <c r="P918" s="12"/>
      <c r="AB918" s="12"/>
      <c r="AC918" s="12"/>
      <c r="AD918" s="12"/>
      <c r="AE918" s="12"/>
    </row>
    <row r="919" spans="13:31" ht="12.75" x14ac:dyDescent="0.2">
      <c r="M919" s="12"/>
      <c r="N919" s="12"/>
      <c r="O919" s="12"/>
      <c r="P919" s="12"/>
      <c r="AB919" s="12"/>
      <c r="AC919" s="12"/>
      <c r="AD919" s="12"/>
      <c r="AE919" s="12"/>
    </row>
    <row r="920" spans="13:31" ht="12.75" x14ac:dyDescent="0.2">
      <c r="M920" s="12"/>
      <c r="N920" s="12"/>
      <c r="O920" s="12"/>
      <c r="P920" s="12"/>
      <c r="AB920" s="12"/>
      <c r="AC920" s="12"/>
      <c r="AD920" s="12"/>
      <c r="AE920" s="12"/>
    </row>
    <row r="921" spans="13:31" ht="12.75" x14ac:dyDescent="0.2">
      <c r="M921" s="12"/>
      <c r="N921" s="12"/>
      <c r="O921" s="12"/>
      <c r="P921" s="12"/>
      <c r="AB921" s="12"/>
      <c r="AC921" s="12"/>
      <c r="AD921" s="12"/>
      <c r="AE921" s="12"/>
    </row>
    <row r="922" spans="13:31" ht="12.75" x14ac:dyDescent="0.2">
      <c r="M922" s="12"/>
      <c r="N922" s="12"/>
      <c r="O922" s="12"/>
      <c r="P922" s="12"/>
      <c r="AB922" s="12"/>
      <c r="AC922" s="12"/>
      <c r="AD922" s="12"/>
      <c r="AE922" s="12"/>
    </row>
    <row r="923" spans="13:31" ht="12.75" x14ac:dyDescent="0.2">
      <c r="M923" s="12"/>
      <c r="N923" s="12"/>
      <c r="O923" s="12"/>
      <c r="P923" s="12"/>
      <c r="AB923" s="12"/>
      <c r="AC923" s="12"/>
      <c r="AD923" s="12"/>
      <c r="AE923" s="12"/>
    </row>
    <row r="924" spans="13:31" ht="12.75" x14ac:dyDescent="0.2">
      <c r="M924" s="12"/>
      <c r="N924" s="12"/>
      <c r="O924" s="12"/>
      <c r="P924" s="12"/>
      <c r="AB924" s="12"/>
      <c r="AC924" s="12"/>
      <c r="AD924" s="12"/>
      <c r="AE924" s="12"/>
    </row>
    <row r="925" spans="13:31" ht="12.75" x14ac:dyDescent="0.2">
      <c r="M925" s="12"/>
      <c r="N925" s="12"/>
      <c r="O925" s="12"/>
      <c r="P925" s="12"/>
      <c r="AB925" s="12"/>
      <c r="AC925" s="12"/>
      <c r="AD925" s="12"/>
      <c r="AE925" s="12"/>
    </row>
    <row r="926" spans="13:31" ht="12.75" x14ac:dyDescent="0.2">
      <c r="M926" s="12"/>
      <c r="N926" s="12"/>
      <c r="O926" s="12"/>
      <c r="P926" s="12"/>
      <c r="AB926" s="12"/>
      <c r="AC926" s="12"/>
      <c r="AD926" s="12"/>
      <c r="AE926" s="12"/>
    </row>
    <row r="927" spans="13:31" ht="12.75" x14ac:dyDescent="0.2">
      <c r="M927" s="12"/>
      <c r="N927" s="12"/>
      <c r="O927" s="12"/>
      <c r="P927" s="12"/>
      <c r="AB927" s="12"/>
      <c r="AC927" s="12"/>
      <c r="AD927" s="12"/>
      <c r="AE927" s="12"/>
    </row>
    <row r="928" spans="13:31" ht="12.75" x14ac:dyDescent="0.2">
      <c r="M928" s="12"/>
      <c r="N928" s="12"/>
      <c r="O928" s="12"/>
      <c r="P928" s="12"/>
      <c r="AB928" s="12"/>
      <c r="AC928" s="12"/>
      <c r="AD928" s="12"/>
      <c r="AE928" s="12"/>
    </row>
    <row r="929" spans="13:31" ht="12.75" x14ac:dyDescent="0.2">
      <c r="M929" s="12"/>
      <c r="N929" s="12"/>
      <c r="O929" s="12"/>
      <c r="P929" s="12"/>
      <c r="AB929" s="12"/>
      <c r="AC929" s="12"/>
      <c r="AD929" s="12"/>
      <c r="AE929" s="12"/>
    </row>
    <row r="930" spans="13:31" ht="12.75" x14ac:dyDescent="0.2">
      <c r="M930" s="12"/>
      <c r="N930" s="12"/>
      <c r="O930" s="12"/>
      <c r="P930" s="12"/>
      <c r="AB930" s="12"/>
      <c r="AC930" s="12"/>
      <c r="AD930" s="12"/>
      <c r="AE930" s="12"/>
    </row>
    <row r="931" spans="13:31" ht="12.75" x14ac:dyDescent="0.2">
      <c r="M931" s="12"/>
      <c r="N931" s="12"/>
      <c r="O931" s="12"/>
      <c r="P931" s="12"/>
      <c r="AB931" s="12"/>
      <c r="AC931" s="12"/>
      <c r="AD931" s="12"/>
      <c r="AE931" s="12"/>
    </row>
    <row r="932" spans="13:31" ht="12.75" x14ac:dyDescent="0.2">
      <c r="M932" s="12"/>
      <c r="N932" s="12"/>
      <c r="O932" s="12"/>
      <c r="P932" s="12"/>
      <c r="AB932" s="12"/>
      <c r="AC932" s="12"/>
      <c r="AD932" s="12"/>
      <c r="AE932" s="12"/>
    </row>
    <row r="933" spans="13:31" ht="12.75" x14ac:dyDescent="0.2">
      <c r="M933" s="12"/>
      <c r="N933" s="12"/>
      <c r="O933" s="12"/>
      <c r="P933" s="12"/>
      <c r="AB933" s="12"/>
      <c r="AC933" s="12"/>
      <c r="AD933" s="12"/>
      <c r="AE933" s="12"/>
    </row>
    <row r="934" spans="13:31" ht="12.75" x14ac:dyDescent="0.2">
      <c r="M934" s="12"/>
      <c r="N934" s="12"/>
      <c r="O934" s="12"/>
      <c r="P934" s="12"/>
      <c r="AB934" s="12"/>
      <c r="AC934" s="12"/>
      <c r="AD934" s="12"/>
      <c r="AE934" s="12"/>
    </row>
    <row r="935" spans="13:31" ht="12.75" x14ac:dyDescent="0.2">
      <c r="M935" s="12"/>
      <c r="N935" s="12"/>
      <c r="O935" s="12"/>
      <c r="P935" s="12"/>
      <c r="AB935" s="12"/>
      <c r="AC935" s="12"/>
      <c r="AD935" s="12"/>
      <c r="AE935" s="12"/>
    </row>
    <row r="936" spans="13:31" ht="12.75" x14ac:dyDescent="0.2">
      <c r="M936" s="12"/>
      <c r="N936" s="12"/>
      <c r="O936" s="12"/>
      <c r="P936" s="12"/>
      <c r="AB936" s="12"/>
      <c r="AC936" s="12"/>
      <c r="AD936" s="12"/>
      <c r="AE936" s="12"/>
    </row>
    <row r="937" spans="13:31" ht="12.75" x14ac:dyDescent="0.2">
      <c r="M937" s="12"/>
      <c r="N937" s="12"/>
      <c r="O937" s="12"/>
      <c r="P937" s="12"/>
      <c r="AB937" s="12"/>
      <c r="AC937" s="12"/>
      <c r="AD937" s="12"/>
      <c r="AE937" s="12"/>
    </row>
    <row r="938" spans="13:31" ht="12.75" x14ac:dyDescent="0.2">
      <c r="M938" s="12"/>
      <c r="N938" s="12"/>
      <c r="O938" s="12"/>
      <c r="P938" s="12"/>
      <c r="AB938" s="12"/>
      <c r="AC938" s="12"/>
      <c r="AD938" s="12"/>
      <c r="AE938" s="12"/>
    </row>
    <row r="939" spans="13:31" ht="12.75" x14ac:dyDescent="0.2">
      <c r="M939" s="12"/>
      <c r="N939" s="12"/>
      <c r="O939" s="12"/>
      <c r="P939" s="12"/>
      <c r="AB939" s="12"/>
      <c r="AC939" s="12"/>
      <c r="AD939" s="12"/>
      <c r="AE939" s="12"/>
    </row>
    <row r="940" spans="13:31" ht="12.75" x14ac:dyDescent="0.2">
      <c r="M940" s="12"/>
      <c r="N940" s="12"/>
      <c r="O940" s="12"/>
      <c r="P940" s="12"/>
      <c r="AB940" s="12"/>
      <c r="AC940" s="12"/>
      <c r="AD940" s="12"/>
      <c r="AE940" s="12"/>
    </row>
    <row r="941" spans="13:31" ht="12.75" x14ac:dyDescent="0.2">
      <c r="M941" s="12"/>
      <c r="N941" s="12"/>
      <c r="O941" s="12"/>
      <c r="P941" s="12"/>
      <c r="AB941" s="12"/>
      <c r="AC941" s="12"/>
      <c r="AD941" s="12"/>
      <c r="AE941" s="12"/>
    </row>
    <row r="942" spans="13:31" ht="12.75" x14ac:dyDescent="0.2">
      <c r="M942" s="12"/>
      <c r="N942" s="12"/>
      <c r="O942" s="12"/>
      <c r="P942" s="12"/>
      <c r="AB942" s="12"/>
      <c r="AC942" s="12"/>
      <c r="AD942" s="12"/>
      <c r="AE942" s="12"/>
    </row>
    <row r="943" spans="13:31" ht="12.75" x14ac:dyDescent="0.2">
      <c r="M943" s="12"/>
      <c r="N943" s="12"/>
      <c r="O943" s="12"/>
      <c r="P943" s="12"/>
      <c r="AB943" s="12"/>
      <c r="AC943" s="12"/>
      <c r="AD943" s="12"/>
      <c r="AE943" s="12"/>
    </row>
    <row r="944" spans="13:31" ht="12.75" x14ac:dyDescent="0.2">
      <c r="M944" s="12"/>
      <c r="N944" s="12"/>
      <c r="O944" s="12"/>
      <c r="P944" s="12"/>
      <c r="AB944" s="12"/>
      <c r="AC944" s="12"/>
      <c r="AD944" s="12"/>
      <c r="AE944" s="12"/>
    </row>
    <row r="945" spans="13:31" ht="12.75" x14ac:dyDescent="0.2">
      <c r="M945" s="12"/>
      <c r="N945" s="12"/>
      <c r="O945" s="12"/>
      <c r="P945" s="12"/>
      <c r="AB945" s="12"/>
      <c r="AC945" s="12"/>
      <c r="AD945" s="12"/>
      <c r="AE945" s="12"/>
    </row>
    <row r="946" spans="13:31" ht="12.75" x14ac:dyDescent="0.2">
      <c r="M946" s="12"/>
      <c r="N946" s="12"/>
      <c r="O946" s="12"/>
      <c r="P946" s="12"/>
      <c r="AB946" s="12"/>
      <c r="AC946" s="12"/>
      <c r="AD946" s="12"/>
      <c r="AE946" s="12"/>
    </row>
    <row r="947" spans="13:31" ht="12.75" x14ac:dyDescent="0.2">
      <c r="M947" s="12"/>
      <c r="N947" s="12"/>
      <c r="O947" s="12"/>
      <c r="P947" s="12"/>
      <c r="AB947" s="12"/>
      <c r="AC947" s="12"/>
      <c r="AD947" s="12"/>
      <c r="AE947" s="12"/>
    </row>
    <row r="948" spans="13:31" ht="12.75" x14ac:dyDescent="0.2">
      <c r="M948" s="12"/>
      <c r="N948" s="12"/>
      <c r="O948" s="12"/>
      <c r="P948" s="12"/>
      <c r="AB948" s="12"/>
      <c r="AC948" s="12"/>
      <c r="AD948" s="12"/>
      <c r="AE948" s="12"/>
    </row>
    <row r="949" spans="13:31" ht="12.75" x14ac:dyDescent="0.2">
      <c r="M949" s="12"/>
      <c r="N949" s="12"/>
      <c r="O949" s="12"/>
      <c r="P949" s="12"/>
      <c r="AB949" s="12"/>
      <c r="AC949" s="12"/>
      <c r="AD949" s="12"/>
      <c r="AE949" s="12"/>
    </row>
    <row r="950" spans="13:31" ht="12.75" x14ac:dyDescent="0.2">
      <c r="M950" s="12"/>
      <c r="N950" s="12"/>
      <c r="O950" s="12"/>
      <c r="P950" s="12"/>
      <c r="AB950" s="12"/>
      <c r="AC950" s="12"/>
      <c r="AD950" s="12"/>
      <c r="AE950" s="12"/>
    </row>
    <row r="951" spans="13:31" ht="12.75" x14ac:dyDescent="0.2">
      <c r="M951" s="12"/>
      <c r="N951" s="12"/>
      <c r="O951" s="12"/>
      <c r="P951" s="12"/>
      <c r="AB951" s="12"/>
      <c r="AC951" s="12"/>
      <c r="AD951" s="12"/>
      <c r="AE951" s="12"/>
    </row>
    <row r="952" spans="13:31" ht="12.75" x14ac:dyDescent="0.2">
      <c r="M952" s="12"/>
      <c r="N952" s="12"/>
      <c r="O952" s="12"/>
      <c r="P952" s="12"/>
      <c r="AB952" s="12"/>
      <c r="AC952" s="12"/>
      <c r="AD952" s="12"/>
      <c r="AE952" s="12"/>
    </row>
    <row r="953" spans="13:31" ht="12.75" x14ac:dyDescent="0.2">
      <c r="M953" s="12"/>
      <c r="N953" s="12"/>
      <c r="O953" s="12"/>
      <c r="P953" s="12"/>
      <c r="AB953" s="12"/>
      <c r="AC953" s="12"/>
      <c r="AD953" s="12"/>
      <c r="AE953" s="12"/>
    </row>
    <row r="954" spans="13:31" ht="12.75" x14ac:dyDescent="0.2">
      <c r="M954" s="12"/>
      <c r="N954" s="12"/>
      <c r="O954" s="12"/>
      <c r="P954" s="12"/>
      <c r="AB954" s="12"/>
      <c r="AC954" s="12"/>
      <c r="AD954" s="12"/>
      <c r="AE954" s="12"/>
    </row>
  </sheetData>
  <mergeCells count="69">
    <mergeCell ref="B51:C51"/>
    <mergeCell ref="B48:C48"/>
    <mergeCell ref="D48:E48"/>
    <mergeCell ref="I21:J21"/>
    <mergeCell ref="D46:E46"/>
    <mergeCell ref="B47:C47"/>
    <mergeCell ref="D47:E47"/>
    <mergeCell ref="B44:C44"/>
    <mergeCell ref="D44:E44"/>
    <mergeCell ref="B45:C45"/>
    <mergeCell ref="D45:E45"/>
    <mergeCell ref="B50:C50"/>
    <mergeCell ref="C20:C21"/>
    <mergeCell ref="D20:D21"/>
    <mergeCell ref="E20:E21"/>
    <mergeCell ref="F20:F21"/>
    <mergeCell ref="T13:U13"/>
    <mergeCell ref="K20:L20"/>
    <mergeCell ref="Q20:Q21"/>
    <mergeCell ref="B46:C46"/>
    <mergeCell ref="I20:J20"/>
    <mergeCell ref="C13:D13"/>
    <mergeCell ref="C14:D14"/>
    <mergeCell ref="E14:F14"/>
    <mergeCell ref="G14:H14"/>
    <mergeCell ref="I14:J14"/>
    <mergeCell ref="C19:D19"/>
    <mergeCell ref="E19:F19"/>
    <mergeCell ref="G19:H19"/>
    <mergeCell ref="B20:B21"/>
    <mergeCell ref="R13:S13"/>
    <mergeCell ref="K21:L21"/>
    <mergeCell ref="V14:W14"/>
    <mergeCell ref="X14:Y14"/>
    <mergeCell ref="B5:B6"/>
    <mergeCell ref="C5:D5"/>
    <mergeCell ref="E5:F5"/>
    <mergeCell ref="G5:H5"/>
    <mergeCell ref="I5:J5"/>
    <mergeCell ref="K5:L5"/>
    <mergeCell ref="Q5:Q6"/>
    <mergeCell ref="E13:F13"/>
    <mergeCell ref="G13:H13"/>
    <mergeCell ref="I13:J13"/>
    <mergeCell ref="R5:S5"/>
    <mergeCell ref="T5:U5"/>
    <mergeCell ref="R14:S14"/>
    <mergeCell ref="T14:U14"/>
    <mergeCell ref="V5:W5"/>
    <mergeCell ref="X5:Y5"/>
    <mergeCell ref="Z5:AA5"/>
    <mergeCell ref="V13:W13"/>
    <mergeCell ref="X13:Y13"/>
    <mergeCell ref="G20:G21"/>
    <mergeCell ref="Z7:AA7"/>
    <mergeCell ref="Z8:AA8"/>
    <mergeCell ref="Z9:AA9"/>
    <mergeCell ref="Z10:AA10"/>
    <mergeCell ref="Z11:AA11"/>
    <mergeCell ref="Z12:AA12"/>
    <mergeCell ref="Z13:AA13"/>
    <mergeCell ref="Z14:AA14"/>
    <mergeCell ref="V20:V21"/>
    <mergeCell ref="U20:U21"/>
    <mergeCell ref="T20:T21"/>
    <mergeCell ref="S20:S21"/>
    <mergeCell ref="R20:R21"/>
    <mergeCell ref="K13:L13"/>
    <mergeCell ref="K14:L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"/>
  <sheetViews>
    <sheetView showGridLines="0" workbookViewId="0">
      <selection activeCell="C4" sqref="C4:D4"/>
    </sheetView>
  </sheetViews>
  <sheetFormatPr baseColWidth="10" defaultColWidth="8.7109375" defaultRowHeight="12.75" x14ac:dyDescent="0.2"/>
  <cols>
    <col min="1" max="1" width="11.140625" bestFit="1" customWidth="1"/>
    <col min="2" max="2" width="25.7109375" customWidth="1"/>
  </cols>
  <sheetData>
    <row r="1" spans="1:25" x14ac:dyDescent="0.2">
      <c r="A1" s="50"/>
      <c r="B1" s="50"/>
    </row>
    <row r="3" spans="1:25" ht="41.25" customHeight="1" x14ac:dyDescent="0.2">
      <c r="A3" s="3"/>
      <c r="B3" s="87" t="s">
        <v>310</v>
      </c>
      <c r="C3" s="87">
        <v>2023</v>
      </c>
      <c r="D3" s="87">
        <v>2024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41.25" customHeight="1" x14ac:dyDescent="0.2">
      <c r="A4" s="3"/>
      <c r="B4" s="158" t="s">
        <v>311</v>
      </c>
      <c r="C4" s="159">
        <v>5.8</v>
      </c>
      <c r="D4" s="159">
        <v>4.3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X998"/>
  <sheetViews>
    <sheetView showGridLines="0" workbookViewId="0">
      <selection activeCell="D17" sqref="D17"/>
    </sheetView>
  </sheetViews>
  <sheetFormatPr baseColWidth="10" defaultColWidth="12.5703125" defaultRowHeight="15.75" customHeight="1" x14ac:dyDescent="0.2"/>
  <cols>
    <col min="2" max="2" width="13.42578125" customWidth="1"/>
    <col min="3" max="4" width="24.85546875" customWidth="1"/>
  </cols>
  <sheetData>
    <row r="1" spans="1:24" ht="15.75" customHeight="1" x14ac:dyDescent="0.2">
      <c r="A1" s="51"/>
      <c r="B1" s="52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2">
      <c r="A2" s="3"/>
      <c r="B2" s="160"/>
      <c r="C2" s="160"/>
      <c r="D2" s="16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60"/>
      <c r="B3" s="323" t="s">
        <v>312</v>
      </c>
      <c r="C3" s="263"/>
      <c r="D3" s="26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x14ac:dyDescent="0.25">
      <c r="A4" s="160"/>
      <c r="B4" s="140" t="s">
        <v>310</v>
      </c>
      <c r="C4" s="127" t="s">
        <v>313</v>
      </c>
      <c r="D4" s="162" t="s">
        <v>314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 x14ac:dyDescent="0.2">
      <c r="A5" s="160"/>
      <c r="B5" s="131">
        <v>2020</v>
      </c>
      <c r="C5" s="161">
        <v>3.86</v>
      </c>
      <c r="D5" s="161">
        <v>10.72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2">
      <c r="A6" s="160"/>
      <c r="B6" s="131">
        <v>2021</v>
      </c>
      <c r="C6" s="161">
        <v>4.38</v>
      </c>
      <c r="D6" s="161">
        <v>12.9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customHeight="1" x14ac:dyDescent="0.2">
      <c r="A7" s="160"/>
      <c r="B7" s="131">
        <v>2022</v>
      </c>
      <c r="C7" s="161">
        <v>4.6900000000000004</v>
      </c>
      <c r="D7" s="161">
        <v>11.25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2">
      <c r="A8" s="160"/>
      <c r="B8" s="131">
        <v>2023</v>
      </c>
      <c r="C8" s="161">
        <v>5.4</v>
      </c>
      <c r="D8" s="161">
        <v>8.64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2">
      <c r="A9" s="160"/>
      <c r="B9" s="131">
        <v>2024</v>
      </c>
      <c r="C9" s="151">
        <v>3.58</v>
      </c>
      <c r="D9" s="151">
        <v>8.25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mergeCells count="1">
    <mergeCell ref="B3:D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X999"/>
  <sheetViews>
    <sheetView showGridLines="0" topLeftCell="A4" workbookViewId="0">
      <selection activeCell="G30" sqref="G30"/>
    </sheetView>
  </sheetViews>
  <sheetFormatPr baseColWidth="10" defaultColWidth="12.5703125" defaultRowHeight="15.75" customHeight="1" x14ac:dyDescent="0.2"/>
  <cols>
    <col min="2" max="2" width="13.42578125" customWidth="1"/>
    <col min="3" max="4" width="24.85546875" customWidth="1"/>
  </cols>
  <sheetData>
    <row r="1" spans="1:24" ht="15.75" customHeight="1" x14ac:dyDescent="0.2">
      <c r="A1" s="51"/>
      <c r="B1" s="52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2">
      <c r="A2" s="3"/>
      <c r="B2" s="160"/>
      <c r="C2" s="160"/>
      <c r="D2" s="16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60"/>
      <c r="B3" s="323" t="s">
        <v>315</v>
      </c>
      <c r="C3" s="263"/>
      <c r="D3" s="26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1.5" x14ac:dyDescent="0.2">
      <c r="A4" s="160"/>
      <c r="B4" s="163" t="s">
        <v>310</v>
      </c>
      <c r="C4" s="114" t="s">
        <v>313</v>
      </c>
      <c r="D4" s="114" t="s">
        <v>314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 x14ac:dyDescent="0.2">
      <c r="A5" s="160"/>
      <c r="B5" s="131">
        <v>2020</v>
      </c>
      <c r="C5" s="151">
        <v>0.04</v>
      </c>
      <c r="D5" s="151">
        <v>0.1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2">
      <c r="A6" s="160"/>
      <c r="B6" s="131">
        <v>2021</v>
      </c>
      <c r="C6" s="151">
        <v>0.04</v>
      </c>
      <c r="D6" s="151">
        <v>0.11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customHeight="1" x14ac:dyDescent="0.2">
      <c r="A7" s="160"/>
      <c r="B7" s="131">
        <v>2022</v>
      </c>
      <c r="C7" s="151">
        <v>7.0000000000000007E-2</v>
      </c>
      <c r="D7" s="151">
        <v>0.08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2">
      <c r="A8" s="160"/>
      <c r="B8" s="131">
        <v>2023</v>
      </c>
      <c r="C8" s="151">
        <v>7.0000000000000007E-2</v>
      </c>
      <c r="D8" s="151">
        <v>0.12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2">
      <c r="A9" s="160"/>
      <c r="B9" s="131">
        <v>2024</v>
      </c>
      <c r="C9" s="151">
        <v>0.09</v>
      </c>
      <c r="D9" s="151">
        <v>0.14000000000000001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x14ac:dyDescent="0.2">
      <c r="A10" s="3"/>
      <c r="B10" s="3"/>
      <c r="C10" s="5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</sheetData>
  <mergeCells count="1">
    <mergeCell ref="B3:D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D9"/>
  <sheetViews>
    <sheetView showGridLines="0" topLeftCell="A4" workbookViewId="0">
      <selection activeCell="C12" sqref="C12"/>
    </sheetView>
  </sheetViews>
  <sheetFormatPr baseColWidth="10" defaultColWidth="12.5703125" defaultRowHeight="15.75" customHeight="1" x14ac:dyDescent="0.2"/>
  <cols>
    <col min="2" max="2" width="53.28515625" bestFit="1" customWidth="1"/>
    <col min="3" max="3" width="18.42578125" customWidth="1"/>
    <col min="4" max="4" width="18.5703125" customWidth="1"/>
  </cols>
  <sheetData>
    <row r="1" spans="1:4" ht="15.75" customHeight="1" x14ac:dyDescent="0.2">
      <c r="A1" s="51"/>
      <c r="B1" s="52"/>
    </row>
    <row r="3" spans="1:4" ht="12.75" x14ac:dyDescent="0.2">
      <c r="B3" s="164" t="s">
        <v>316</v>
      </c>
    </row>
    <row r="5" spans="1:4" ht="29.1" customHeight="1" x14ac:dyDescent="0.2">
      <c r="B5" s="204" t="s">
        <v>460</v>
      </c>
      <c r="C5" s="206" t="s">
        <v>317</v>
      </c>
      <c r="D5" s="206" t="s">
        <v>318</v>
      </c>
    </row>
    <row r="6" spans="1:4" ht="29.1" customHeight="1" x14ac:dyDescent="0.2">
      <c r="B6" s="208" t="s">
        <v>319</v>
      </c>
      <c r="C6" s="86">
        <f>+'[1]Salud y seguridad'!G39</f>
        <v>0.75</v>
      </c>
      <c r="D6" s="209">
        <f t="shared" ref="D6:D9" si="0">C6/$C$6</f>
        <v>1</v>
      </c>
    </row>
    <row r="7" spans="1:4" ht="29.1" customHeight="1" x14ac:dyDescent="0.2">
      <c r="B7" s="208" t="s">
        <v>320</v>
      </c>
      <c r="C7" s="86">
        <v>2.63</v>
      </c>
      <c r="D7" s="209">
        <f t="shared" si="0"/>
        <v>3.5066666666666664</v>
      </c>
    </row>
    <row r="8" spans="1:4" ht="29.1" customHeight="1" x14ac:dyDescent="0.2">
      <c r="B8" s="208" t="s">
        <v>321</v>
      </c>
      <c r="C8" s="86">
        <v>2.63</v>
      </c>
      <c r="D8" s="209">
        <f t="shared" si="0"/>
        <v>3.5066666666666664</v>
      </c>
    </row>
    <row r="9" spans="1:4" ht="29.1" customHeight="1" x14ac:dyDescent="0.2">
      <c r="B9" s="208" t="s">
        <v>322</v>
      </c>
      <c r="C9" s="86">
        <v>4.4800000000000004</v>
      </c>
      <c r="D9" s="209">
        <f t="shared" si="0"/>
        <v>5.9733333333333336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"/>
  <sheetViews>
    <sheetView showGridLines="0" topLeftCell="A4" workbookViewId="0">
      <selection activeCell="E3" sqref="E3"/>
    </sheetView>
  </sheetViews>
  <sheetFormatPr baseColWidth="10" defaultColWidth="8.7109375" defaultRowHeight="12.75" x14ac:dyDescent="0.2"/>
  <cols>
    <col min="1" max="1" width="12" bestFit="1" customWidth="1"/>
    <col min="2" max="2" width="25.7109375" bestFit="1" customWidth="1"/>
  </cols>
  <sheetData>
    <row r="1" spans="1:4" x14ac:dyDescent="0.2">
      <c r="A1" s="50"/>
      <c r="B1" s="50"/>
    </row>
    <row r="3" spans="1:4" ht="57" customHeight="1" x14ac:dyDescent="0.2">
      <c r="B3" s="136" t="s">
        <v>323</v>
      </c>
      <c r="C3" s="76">
        <v>477</v>
      </c>
      <c r="D3" s="165"/>
    </row>
    <row r="4" spans="1:4" ht="57" customHeight="1" x14ac:dyDescent="0.2">
      <c r="B4" s="136" t="s">
        <v>324</v>
      </c>
      <c r="C4" s="76">
        <v>108</v>
      </c>
    </row>
    <row r="5" spans="1:4" ht="71.25" customHeight="1" x14ac:dyDescent="0.2">
      <c r="B5" s="136" t="s">
        <v>325</v>
      </c>
      <c r="C5" s="231">
        <v>0.05</v>
      </c>
    </row>
    <row r="6" spans="1:4" ht="102" customHeight="1" x14ac:dyDescent="0.2">
      <c r="B6" s="136" t="s">
        <v>326</v>
      </c>
      <c r="C6" s="76">
        <v>56</v>
      </c>
    </row>
    <row r="7" spans="1:4" ht="57" customHeight="1" x14ac:dyDescent="0.2">
      <c r="B7" s="136" t="s">
        <v>327</v>
      </c>
      <c r="C7" s="76">
        <v>17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topLeftCell="E1" workbookViewId="0">
      <selection activeCell="E11" sqref="E10:O11"/>
    </sheetView>
  </sheetViews>
  <sheetFormatPr baseColWidth="10" defaultColWidth="12.5703125" defaultRowHeight="15.75" customHeight="1" x14ac:dyDescent="0.2"/>
  <cols>
    <col min="2" max="2" width="73.5703125" bestFit="1" customWidth="1"/>
    <col min="3" max="4" width="26.140625" customWidth="1"/>
    <col min="5" max="7" width="24.28515625" customWidth="1"/>
  </cols>
  <sheetData>
    <row r="1" spans="1:26" ht="12.75" x14ac:dyDescent="0.2">
      <c r="A1" s="51"/>
      <c r="B1" s="52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6" ht="12.75" x14ac:dyDescent="0.2">
      <c r="A2" s="3"/>
      <c r="B2" s="160"/>
      <c r="C2" s="160"/>
      <c r="D2" s="16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29.25" customHeight="1" x14ac:dyDescent="0.2">
      <c r="A3" s="168"/>
      <c r="B3" s="87" t="s">
        <v>328</v>
      </c>
      <c r="C3" s="87">
        <v>2023</v>
      </c>
      <c r="D3" s="87">
        <v>2024</v>
      </c>
      <c r="E3" s="225" t="s">
        <v>473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"/>
    </row>
    <row r="4" spans="1:26" ht="29.25" customHeight="1" x14ac:dyDescent="0.2">
      <c r="A4" s="168"/>
      <c r="B4" s="150" t="s">
        <v>329</v>
      </c>
      <c r="C4" s="227">
        <v>36</v>
      </c>
      <c r="D4" s="86">
        <v>38</v>
      </c>
      <c r="E4" s="134">
        <f>+(D4-C4)/C4</f>
        <v>5.5555555555555552E-2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"/>
    </row>
    <row r="5" spans="1:26" ht="29.25" customHeight="1" x14ac:dyDescent="0.2">
      <c r="A5" s="168"/>
      <c r="B5" s="156" t="s">
        <v>330</v>
      </c>
      <c r="C5" s="227">
        <v>20</v>
      </c>
      <c r="D5" s="227">
        <v>24</v>
      </c>
      <c r="E5" s="134">
        <f t="shared" ref="E5:E7" si="0">+(D5-C5)/C5</f>
        <v>0.2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"/>
    </row>
    <row r="6" spans="1:26" ht="29.25" customHeight="1" x14ac:dyDescent="0.2">
      <c r="A6" s="168"/>
      <c r="B6" s="156" t="s">
        <v>331</v>
      </c>
      <c r="C6" s="227">
        <v>13</v>
      </c>
      <c r="D6" s="227">
        <v>12</v>
      </c>
      <c r="E6" s="134">
        <f t="shared" si="0"/>
        <v>-7.6923076923076927E-2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2"/>
    </row>
    <row r="7" spans="1:26" ht="29.25" customHeight="1" x14ac:dyDescent="0.2">
      <c r="A7" s="168"/>
      <c r="B7" s="156" t="s">
        <v>332</v>
      </c>
      <c r="C7" s="227">
        <v>3</v>
      </c>
      <c r="D7" s="227">
        <v>2</v>
      </c>
      <c r="E7" s="134">
        <f t="shared" si="0"/>
        <v>-0.33333333333333331</v>
      </c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"/>
    </row>
    <row r="8" spans="1:26" ht="29.25" customHeight="1" x14ac:dyDescent="0.2">
      <c r="A8" s="168"/>
      <c r="B8" s="156" t="s">
        <v>333</v>
      </c>
      <c r="C8" s="227">
        <v>0</v>
      </c>
      <c r="D8" s="227">
        <v>0</v>
      </c>
      <c r="E8" s="227" t="s">
        <v>462</v>
      </c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"/>
    </row>
    <row r="9" spans="1:26" ht="25.5" customHeight="1" x14ac:dyDescent="0.2">
      <c r="A9" s="3"/>
      <c r="B9" s="3"/>
      <c r="C9" s="8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  <c r="X9" s="6"/>
      <c r="Y9" s="6"/>
      <c r="Z9" s="2"/>
    </row>
    <row r="10" spans="1:26" ht="25.5" customHeight="1" x14ac:dyDescent="0.2">
      <c r="A10" s="3"/>
      <c r="B10" s="87" t="s">
        <v>334</v>
      </c>
      <c r="C10" s="87">
        <v>2024</v>
      </c>
      <c r="D10" s="8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"/>
      <c r="W10" s="6"/>
      <c r="X10" s="6"/>
      <c r="Y10" s="2"/>
    </row>
    <row r="11" spans="1:26" ht="24.75" customHeight="1" x14ac:dyDescent="0.2">
      <c r="A11" s="3"/>
      <c r="B11" s="150" t="s">
        <v>329</v>
      </c>
      <c r="C11" s="70">
        <v>22</v>
      </c>
      <c r="D11" s="8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6"/>
      <c r="Y11" s="2"/>
    </row>
    <row r="12" spans="1:26" ht="15" x14ac:dyDescent="0.2">
      <c r="A12" s="3"/>
      <c r="B12" s="156" t="s">
        <v>330</v>
      </c>
      <c r="C12" s="167">
        <v>13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6" ht="15" x14ac:dyDescent="0.2">
      <c r="A13" s="3"/>
      <c r="B13" s="156" t="s">
        <v>331</v>
      </c>
      <c r="C13" s="167">
        <v>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6" ht="15" x14ac:dyDescent="0.2">
      <c r="A14" s="3"/>
      <c r="B14" s="156" t="s">
        <v>332</v>
      </c>
      <c r="C14" s="167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ht="15" x14ac:dyDescent="0.2">
      <c r="A15" s="3"/>
      <c r="B15" s="156" t="s">
        <v>333</v>
      </c>
      <c r="C15" s="167"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5" ht="12.75" customHeight="1" x14ac:dyDescent="0.2">
      <c r="A17" s="3"/>
      <c r="B17" s="262" t="s">
        <v>335</v>
      </c>
      <c r="C17" s="264">
        <v>2024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5" ht="12.75" customHeight="1" x14ac:dyDescent="0.2">
      <c r="A18" s="3"/>
      <c r="B18" s="262"/>
      <c r="C18" s="26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ht="15" x14ac:dyDescent="0.2">
      <c r="A19" s="3"/>
      <c r="B19" s="150" t="s">
        <v>329</v>
      </c>
      <c r="C19" s="70">
        <v>18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5" ht="15" x14ac:dyDescent="0.2">
      <c r="A20" s="3"/>
      <c r="B20" s="156" t="s">
        <v>330</v>
      </c>
      <c r="C20" s="167">
        <v>13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ht="15" x14ac:dyDescent="0.2">
      <c r="A21" s="3"/>
      <c r="B21" s="156" t="s">
        <v>331</v>
      </c>
      <c r="C21" s="167">
        <v>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ht="15" x14ac:dyDescent="0.2">
      <c r="A22" s="3"/>
      <c r="B22" s="156" t="s">
        <v>332</v>
      </c>
      <c r="C22" s="167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ht="15" x14ac:dyDescent="0.2">
      <c r="A23" s="3"/>
      <c r="B23" s="156" t="s">
        <v>333</v>
      </c>
      <c r="C23" s="167"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2">
    <mergeCell ref="C17:C18"/>
    <mergeCell ref="B17:B1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J39"/>
  <sheetViews>
    <sheetView showGridLines="0" topLeftCell="A7" workbookViewId="0">
      <selection activeCell="K13" sqref="K13"/>
    </sheetView>
  </sheetViews>
  <sheetFormatPr baseColWidth="10" defaultColWidth="12.5703125" defaultRowHeight="15.75" customHeight="1" x14ac:dyDescent="0.2"/>
  <cols>
    <col min="2" max="2" width="34.140625" bestFit="1" customWidth="1"/>
    <col min="3" max="3" width="21.28515625" bestFit="1" customWidth="1"/>
    <col min="4" max="4" width="18.42578125" customWidth="1"/>
    <col min="5" max="5" width="3.28515625" customWidth="1"/>
    <col min="7" max="7" width="12.42578125" bestFit="1" customWidth="1"/>
    <col min="8" max="8" width="3.28515625" customWidth="1"/>
    <col min="9" max="10" width="12.85546875" bestFit="1" customWidth="1"/>
  </cols>
  <sheetData>
    <row r="1" spans="1:10" ht="15.75" customHeight="1" x14ac:dyDescent="0.2">
      <c r="A1" s="51"/>
      <c r="B1" s="232"/>
    </row>
    <row r="2" spans="1:10" ht="15.75" customHeight="1" x14ac:dyDescent="0.25">
      <c r="A2" s="1"/>
      <c r="B2" s="205" t="s">
        <v>412</v>
      </c>
      <c r="C2" s="205">
        <v>2024</v>
      </c>
      <c r="D2" s="205">
        <v>2023</v>
      </c>
    </row>
    <row r="3" spans="1:10" ht="30" x14ac:dyDescent="0.2">
      <c r="A3" s="1"/>
      <c r="B3" s="207" t="s">
        <v>336</v>
      </c>
      <c r="C3" s="211">
        <v>392897</v>
      </c>
      <c r="D3" s="211">
        <v>375290</v>
      </c>
    </row>
    <row r="4" spans="1:10" ht="39.75" customHeight="1" x14ac:dyDescent="0.2">
      <c r="A4" s="1"/>
      <c r="B4" s="170"/>
      <c r="C4" s="171"/>
    </row>
    <row r="5" spans="1:10" ht="15.75" customHeight="1" x14ac:dyDescent="0.25">
      <c r="C5" s="323" t="s">
        <v>337</v>
      </c>
      <c r="D5" s="323"/>
      <c r="F5" s="323" t="s">
        <v>6</v>
      </c>
      <c r="G5" s="323"/>
      <c r="I5" s="323" t="s">
        <v>7</v>
      </c>
      <c r="J5" s="323"/>
    </row>
    <row r="6" spans="1:10" ht="57" x14ac:dyDescent="0.2">
      <c r="B6" s="169"/>
      <c r="C6" s="173" t="s">
        <v>338</v>
      </c>
      <c r="D6" s="173" t="s">
        <v>339</v>
      </c>
      <c r="E6" s="169"/>
      <c r="F6" s="173" t="s">
        <v>338</v>
      </c>
      <c r="G6" s="173" t="s">
        <v>339</v>
      </c>
      <c r="H6" s="169"/>
      <c r="I6" s="173" t="s">
        <v>338</v>
      </c>
      <c r="J6" s="173" t="s">
        <v>339</v>
      </c>
    </row>
    <row r="7" spans="1:10" ht="30" x14ac:dyDescent="0.2">
      <c r="B7" s="174" t="s">
        <v>340</v>
      </c>
      <c r="C7" s="175">
        <v>0.36</v>
      </c>
      <c r="D7" s="175">
        <v>0.64</v>
      </c>
      <c r="E7" s="172"/>
      <c r="F7" s="175">
        <v>0.16</v>
      </c>
      <c r="G7" s="175">
        <v>0.84</v>
      </c>
      <c r="H7" s="172"/>
      <c r="I7" s="175">
        <v>0.13</v>
      </c>
      <c r="J7" s="175">
        <v>0.87</v>
      </c>
    </row>
    <row r="8" spans="1:10" ht="42.75" x14ac:dyDescent="0.2">
      <c r="B8" s="169"/>
      <c r="C8" s="173" t="s">
        <v>341</v>
      </c>
      <c r="D8" s="173" t="s">
        <v>342</v>
      </c>
      <c r="E8" s="169"/>
      <c r="F8" s="173" t="s">
        <v>341</v>
      </c>
      <c r="G8" s="173" t="s">
        <v>342</v>
      </c>
      <c r="H8" s="169"/>
      <c r="I8" s="173" t="s">
        <v>341</v>
      </c>
      <c r="J8" s="173" t="s">
        <v>342</v>
      </c>
    </row>
    <row r="9" spans="1:10" ht="75" x14ac:dyDescent="0.2">
      <c r="B9" s="174" t="s">
        <v>343</v>
      </c>
      <c r="C9" s="176">
        <v>0.97</v>
      </c>
      <c r="D9" s="176">
        <v>0.03</v>
      </c>
      <c r="E9" s="172"/>
      <c r="F9" s="176">
        <v>0.996</v>
      </c>
      <c r="G9" s="176">
        <v>4.0000000000000001E-3</v>
      </c>
      <c r="H9" s="172"/>
      <c r="I9" s="176">
        <v>0.998</v>
      </c>
      <c r="J9" s="176">
        <v>2E-3</v>
      </c>
    </row>
    <row r="10" spans="1:10" ht="38.1" customHeight="1" x14ac:dyDescent="0.2">
      <c r="B10" s="169"/>
      <c r="C10" s="173" t="s">
        <v>344</v>
      </c>
      <c r="D10" s="173" t="s">
        <v>345</v>
      </c>
      <c r="E10" s="169"/>
      <c r="F10" s="173" t="s">
        <v>344</v>
      </c>
      <c r="G10" s="173" t="s">
        <v>345</v>
      </c>
      <c r="H10" s="169"/>
      <c r="I10" s="173" t="s">
        <v>344</v>
      </c>
      <c r="J10" s="173" t="s">
        <v>345</v>
      </c>
    </row>
    <row r="11" spans="1:10" ht="75" x14ac:dyDescent="0.2">
      <c r="B11" s="174" t="s">
        <v>346</v>
      </c>
      <c r="C11" s="176">
        <v>0.21</v>
      </c>
      <c r="D11" s="175">
        <v>0.79</v>
      </c>
      <c r="E11" s="172"/>
      <c r="F11" s="176">
        <v>0.20519999999999999</v>
      </c>
      <c r="G11" s="175">
        <v>0.79479999999999995</v>
      </c>
      <c r="H11" s="172"/>
      <c r="I11" s="176">
        <v>0.22800000000000001</v>
      </c>
      <c r="J11" s="175">
        <v>0.77200000000000002</v>
      </c>
    </row>
    <row r="12" spans="1:10" ht="15" x14ac:dyDescent="0.2">
      <c r="B12" s="248"/>
      <c r="C12" s="249"/>
      <c r="D12" s="250"/>
      <c r="E12" s="251"/>
      <c r="F12" s="249"/>
      <c r="G12" s="250"/>
      <c r="H12" s="251"/>
      <c r="I12" s="249"/>
      <c r="J12" s="250"/>
    </row>
    <row r="14" spans="1:10" ht="15.75" customHeight="1" x14ac:dyDescent="0.25">
      <c r="B14" s="224" t="s">
        <v>412</v>
      </c>
      <c r="C14" s="224">
        <v>2024</v>
      </c>
      <c r="D14" s="224">
        <v>2023</v>
      </c>
    </row>
    <row r="15" spans="1:10" ht="27.75" customHeight="1" x14ac:dyDescent="0.2">
      <c r="B15" s="150" t="s">
        <v>347</v>
      </c>
      <c r="C15" s="188">
        <v>2561</v>
      </c>
      <c r="D15" s="210">
        <v>1861</v>
      </c>
    </row>
    <row r="16" spans="1:10" ht="27.75" customHeight="1" x14ac:dyDescent="0.2">
      <c r="B16" s="150" t="s">
        <v>348</v>
      </c>
      <c r="C16" s="188">
        <v>2456</v>
      </c>
      <c r="D16" s="210">
        <v>1765</v>
      </c>
    </row>
    <row r="17" spans="2:4" ht="27.75" customHeight="1" x14ac:dyDescent="0.2">
      <c r="B17" s="150" t="s">
        <v>349</v>
      </c>
      <c r="C17" s="188">
        <v>1371</v>
      </c>
      <c r="D17" s="210">
        <v>1079</v>
      </c>
    </row>
    <row r="18" spans="2:4" ht="54.75" customHeight="1" x14ac:dyDescent="0.2">
      <c r="B18" s="150" t="s">
        <v>350</v>
      </c>
      <c r="C18" s="188">
        <v>42</v>
      </c>
      <c r="D18" s="210">
        <v>39</v>
      </c>
    </row>
    <row r="20" spans="2:4" ht="31.5" x14ac:dyDescent="0.2">
      <c r="B20" s="121" t="s">
        <v>412</v>
      </c>
      <c r="C20" s="121" t="s">
        <v>351</v>
      </c>
      <c r="D20" s="136" t="s">
        <v>352</v>
      </c>
    </row>
    <row r="21" spans="2:4" ht="29.25" customHeight="1" x14ac:dyDescent="0.25">
      <c r="B21" s="146" t="s">
        <v>353</v>
      </c>
      <c r="C21" s="76"/>
      <c r="D21" s="76"/>
    </row>
    <row r="22" spans="2:4" ht="30" customHeight="1" x14ac:dyDescent="0.25">
      <c r="B22" s="146" t="s">
        <v>354</v>
      </c>
      <c r="C22" s="76"/>
      <c r="D22" s="76"/>
    </row>
    <row r="23" spans="2:4" ht="15.75" customHeight="1" x14ac:dyDescent="0.25">
      <c r="B23" s="146" t="s">
        <v>355</v>
      </c>
      <c r="C23" s="76">
        <v>42</v>
      </c>
      <c r="D23" s="178">
        <v>142773</v>
      </c>
    </row>
    <row r="25" spans="2:4" ht="33.75" customHeight="1" x14ac:dyDescent="0.2">
      <c r="B25" s="179" t="s">
        <v>356</v>
      </c>
      <c r="C25" s="120">
        <v>129</v>
      </c>
    </row>
    <row r="26" spans="2:4" ht="56.25" customHeight="1" x14ac:dyDescent="0.2">
      <c r="B26" s="179" t="s">
        <v>357</v>
      </c>
      <c r="C26" s="120">
        <v>8</v>
      </c>
    </row>
    <row r="27" spans="2:4" ht="56.25" customHeight="1" x14ac:dyDescent="0.2">
      <c r="B27" s="47"/>
    </row>
    <row r="28" spans="2:4" ht="15.75" customHeight="1" x14ac:dyDescent="0.2">
      <c r="B28" s="177" t="s">
        <v>461</v>
      </c>
      <c r="C28" s="177" t="s">
        <v>4</v>
      </c>
      <c r="D28" s="177" t="s">
        <v>358</v>
      </c>
    </row>
    <row r="29" spans="2:4" ht="63.75" customHeight="1" x14ac:dyDescent="0.25">
      <c r="B29" s="75" t="s">
        <v>359</v>
      </c>
      <c r="C29" s="76">
        <v>38</v>
      </c>
      <c r="D29" s="76">
        <v>42</v>
      </c>
    </row>
    <row r="30" spans="2:4" ht="36.75" customHeight="1" x14ac:dyDescent="0.25">
      <c r="B30" s="75" t="s">
        <v>360</v>
      </c>
      <c r="C30" s="76">
        <v>24</v>
      </c>
      <c r="D30" s="76">
        <v>38</v>
      </c>
    </row>
    <row r="31" spans="2:4" ht="48.75" customHeight="1" x14ac:dyDescent="0.25">
      <c r="B31" s="75" t="s">
        <v>361</v>
      </c>
      <c r="C31" s="76">
        <v>12</v>
      </c>
      <c r="D31" s="76">
        <v>0</v>
      </c>
    </row>
    <row r="32" spans="2:4" ht="40.5" customHeight="1" x14ac:dyDescent="0.25">
      <c r="B32" s="75" t="s">
        <v>362</v>
      </c>
      <c r="C32" s="76">
        <v>2</v>
      </c>
      <c r="D32" s="76">
        <v>0</v>
      </c>
    </row>
    <row r="33" spans="2:4" ht="39" customHeight="1" x14ac:dyDescent="0.25">
      <c r="B33" s="75" t="s">
        <v>363</v>
      </c>
      <c r="C33" s="76">
        <v>0</v>
      </c>
      <c r="D33" s="76">
        <v>0</v>
      </c>
    </row>
    <row r="34" spans="2:4" ht="54" customHeight="1" x14ac:dyDescent="0.25">
      <c r="B34" s="75" t="s">
        <v>364</v>
      </c>
      <c r="C34" s="76">
        <v>1</v>
      </c>
      <c r="D34" s="76">
        <v>0</v>
      </c>
    </row>
    <row r="35" spans="2:4" ht="60" customHeight="1" x14ac:dyDescent="0.25">
      <c r="B35" s="75" t="s">
        <v>365</v>
      </c>
      <c r="C35" s="76">
        <v>6</v>
      </c>
      <c r="D35" s="76">
        <v>10</v>
      </c>
    </row>
    <row r="36" spans="2:4" ht="57" customHeight="1" x14ac:dyDescent="0.25">
      <c r="B36" s="243" t="s">
        <v>366</v>
      </c>
      <c r="C36" s="245">
        <v>0</v>
      </c>
      <c r="D36" s="245">
        <v>0</v>
      </c>
    </row>
    <row r="37" spans="2:4" ht="30" x14ac:dyDescent="0.25">
      <c r="B37" s="244" t="s">
        <v>474</v>
      </c>
      <c r="C37" s="246">
        <v>0.749</v>
      </c>
      <c r="D37" s="229"/>
    </row>
    <row r="38" spans="2:4" ht="30" x14ac:dyDescent="0.25">
      <c r="B38" s="82" t="s">
        <v>475</v>
      </c>
      <c r="C38" s="247">
        <v>0.71699999999999997</v>
      </c>
      <c r="D38" s="247" t="s">
        <v>477</v>
      </c>
    </row>
    <row r="39" spans="2:4" ht="30" x14ac:dyDescent="0.25">
      <c r="B39" s="82" t="s">
        <v>476</v>
      </c>
      <c r="C39" s="247">
        <v>0.61899999999999999</v>
      </c>
      <c r="D39" s="247" t="s">
        <v>478</v>
      </c>
    </row>
  </sheetData>
  <mergeCells count="3">
    <mergeCell ref="C5:D5"/>
    <mergeCell ref="F5:G5"/>
    <mergeCell ref="I5:J5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5"/>
  <sheetViews>
    <sheetView showGridLines="0" topLeftCell="C1" zoomScale="80" zoomScaleNormal="80" workbookViewId="0">
      <selection activeCell="O9" sqref="O9"/>
    </sheetView>
  </sheetViews>
  <sheetFormatPr baseColWidth="10" defaultColWidth="12.5703125" defaultRowHeight="15.75" customHeight="1" x14ac:dyDescent="0.2"/>
  <cols>
    <col min="1" max="1" width="12.5703125" style="10"/>
    <col min="2" max="2" width="29.7109375" style="10" customWidth="1"/>
    <col min="3" max="4" width="16.85546875" style="10" customWidth="1"/>
    <col min="5" max="5" width="20.85546875" style="10" bestFit="1" customWidth="1"/>
    <col min="6" max="9" width="16.85546875" style="10" customWidth="1"/>
    <col min="10" max="10" width="20.85546875" style="10" bestFit="1" customWidth="1"/>
    <col min="11" max="14" width="16.85546875" style="10" customWidth="1"/>
    <col min="15" max="15" width="20.85546875" style="10" bestFit="1" customWidth="1"/>
    <col min="16" max="17" width="16.85546875" style="10" customWidth="1"/>
    <col min="18" max="16384" width="12.5703125" style="10"/>
  </cols>
  <sheetData>
    <row r="1" spans="1:26" ht="12.75" x14ac:dyDescent="0.2">
      <c r="A1" s="51"/>
      <c r="B1" s="52"/>
    </row>
    <row r="3" spans="1:26" ht="94.5" x14ac:dyDescent="0.25">
      <c r="B3" s="166" t="s">
        <v>367</v>
      </c>
      <c r="C3" s="187">
        <v>1</v>
      </c>
      <c r="D3" s="252"/>
    </row>
    <row r="5" spans="1:26" s="56" customFormat="1" ht="15.75" customHeight="1" x14ac:dyDescent="0.25">
      <c r="B5" s="91" t="s">
        <v>479</v>
      </c>
    </row>
    <row r="6" spans="1:26" ht="15.75" customHeight="1" x14ac:dyDescent="0.2">
      <c r="B6" s="253"/>
    </row>
    <row r="7" spans="1:26" ht="40.5" customHeight="1" x14ac:dyDescent="0.2">
      <c r="B7" s="185"/>
      <c r="C7" s="324" t="s">
        <v>81</v>
      </c>
      <c r="D7" s="325"/>
      <c r="E7" s="325"/>
      <c r="F7" s="326"/>
      <c r="G7" s="324" t="s">
        <v>82</v>
      </c>
      <c r="H7" s="325"/>
      <c r="I7" s="325"/>
      <c r="J7" s="326"/>
      <c r="K7" s="324" t="s">
        <v>83</v>
      </c>
      <c r="L7" s="325"/>
      <c r="M7" s="325"/>
      <c r="N7" s="325"/>
      <c r="O7" s="327"/>
      <c r="P7" s="328"/>
      <c r="Q7" s="328"/>
      <c r="R7" s="328"/>
      <c r="S7" s="300"/>
      <c r="T7" s="12"/>
      <c r="U7" s="12"/>
      <c r="V7" s="12"/>
      <c r="W7" s="12"/>
    </row>
    <row r="8" spans="1:26" ht="45" x14ac:dyDescent="0.2">
      <c r="B8" s="147" t="s">
        <v>368</v>
      </c>
      <c r="C8" s="147" t="s">
        <v>369</v>
      </c>
      <c r="D8" s="147" t="s">
        <v>370</v>
      </c>
      <c r="E8" s="147" t="s">
        <v>371</v>
      </c>
      <c r="F8" s="147" t="s">
        <v>372</v>
      </c>
      <c r="G8" s="147" t="s">
        <v>369</v>
      </c>
      <c r="H8" s="147" t="s">
        <v>370</v>
      </c>
      <c r="I8" s="147" t="s">
        <v>371</v>
      </c>
      <c r="J8" s="147" t="s">
        <v>372</v>
      </c>
      <c r="K8" s="147" t="s">
        <v>369</v>
      </c>
      <c r="L8" s="147" t="s">
        <v>370</v>
      </c>
      <c r="M8" s="147" t="s">
        <v>371</v>
      </c>
      <c r="N8" s="147" t="s">
        <v>372</v>
      </c>
      <c r="O8" s="180"/>
      <c r="P8" s="43"/>
      <c r="Q8" s="43"/>
      <c r="R8" s="43"/>
      <c r="S8" s="43"/>
      <c r="T8" s="12"/>
      <c r="U8" s="12"/>
      <c r="V8" s="12"/>
      <c r="W8" s="12"/>
    </row>
    <row r="9" spans="1:26" ht="41.25" customHeight="1" x14ac:dyDescent="0.2">
      <c r="A9" s="12"/>
      <c r="B9" s="186" t="s">
        <v>373</v>
      </c>
      <c r="C9" s="228">
        <v>42352</v>
      </c>
      <c r="D9" s="258" t="s">
        <v>480</v>
      </c>
      <c r="E9" s="258" t="s">
        <v>549</v>
      </c>
      <c r="F9" s="258" t="s">
        <v>550</v>
      </c>
      <c r="G9" s="228">
        <v>42942</v>
      </c>
      <c r="H9" s="258" t="s">
        <v>481</v>
      </c>
      <c r="I9" s="258" t="s">
        <v>482</v>
      </c>
      <c r="J9" s="258" t="s">
        <v>551</v>
      </c>
      <c r="K9" s="228" t="s">
        <v>483</v>
      </c>
      <c r="L9" s="258" t="s">
        <v>484</v>
      </c>
      <c r="M9" s="259">
        <v>2584</v>
      </c>
      <c r="N9" s="258" t="s">
        <v>552</v>
      </c>
      <c r="O9" s="181"/>
      <c r="P9" s="41"/>
      <c r="Q9" s="41"/>
      <c r="R9" s="41"/>
      <c r="S9" s="41"/>
      <c r="T9" s="41"/>
      <c r="U9" s="46"/>
      <c r="V9" s="46"/>
      <c r="W9" s="46"/>
    </row>
    <row r="10" spans="1:26" ht="41.25" customHeight="1" x14ac:dyDescent="0.2">
      <c r="A10" s="12"/>
      <c r="B10" s="186" t="s">
        <v>374</v>
      </c>
      <c r="C10" s="228">
        <v>5600</v>
      </c>
      <c r="D10" s="258" t="s">
        <v>485</v>
      </c>
      <c r="E10" s="258" t="s">
        <v>486</v>
      </c>
      <c r="F10" s="258" t="s">
        <v>462</v>
      </c>
      <c r="G10" s="228">
        <v>9901</v>
      </c>
      <c r="H10" s="258" t="s">
        <v>487</v>
      </c>
      <c r="I10" s="258" t="s">
        <v>488</v>
      </c>
      <c r="J10" s="258" t="s">
        <v>462</v>
      </c>
      <c r="K10" s="228" t="s">
        <v>489</v>
      </c>
      <c r="L10" s="258" t="s">
        <v>490</v>
      </c>
      <c r="M10" s="259">
        <v>1203</v>
      </c>
      <c r="N10" s="258" t="s">
        <v>462</v>
      </c>
      <c r="O10" s="181"/>
      <c r="P10" s="41"/>
      <c r="Q10" s="41"/>
      <c r="R10" s="41"/>
      <c r="S10" s="41"/>
      <c r="T10" s="41"/>
      <c r="U10" s="45"/>
      <c r="V10" s="45"/>
      <c r="W10" s="45"/>
    </row>
    <row r="11" spans="1:26" ht="41.25" customHeight="1" x14ac:dyDescent="0.2">
      <c r="A11" s="12"/>
      <c r="B11" s="186" t="s">
        <v>375</v>
      </c>
      <c r="C11" s="228">
        <v>656</v>
      </c>
      <c r="D11" s="258" t="s">
        <v>491</v>
      </c>
      <c r="E11" s="258" t="s">
        <v>492</v>
      </c>
      <c r="F11" s="258" t="s">
        <v>462</v>
      </c>
      <c r="G11" s="228">
        <v>1200</v>
      </c>
      <c r="H11" s="258" t="s">
        <v>493</v>
      </c>
      <c r="I11" s="258" t="s">
        <v>494</v>
      </c>
      <c r="J11" s="258" t="s">
        <v>462</v>
      </c>
      <c r="K11" s="228" t="s">
        <v>495</v>
      </c>
      <c r="L11" s="258" t="s">
        <v>496</v>
      </c>
      <c r="M11" s="259">
        <v>165</v>
      </c>
      <c r="N11" s="258" t="s">
        <v>462</v>
      </c>
      <c r="O11" s="181"/>
      <c r="P11" s="41"/>
      <c r="Q11" s="41"/>
      <c r="R11" s="41"/>
      <c r="S11" s="41"/>
      <c r="T11" s="41"/>
      <c r="U11" s="45"/>
      <c r="V11" s="45"/>
      <c r="W11" s="45"/>
    </row>
    <row r="12" spans="1:26" ht="41.25" customHeight="1" x14ac:dyDescent="0.2">
      <c r="B12" s="182"/>
      <c r="C12" s="183"/>
      <c r="D12" s="183"/>
      <c r="E12" s="184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41"/>
      <c r="S12" s="41"/>
      <c r="T12" s="42"/>
      <c r="U12" s="41"/>
      <c r="V12" s="41"/>
      <c r="W12" s="41"/>
      <c r="X12" s="45"/>
      <c r="Y12" s="45"/>
      <c r="Z12" s="45"/>
    </row>
    <row r="13" spans="1:26" ht="42" customHeight="1" x14ac:dyDescent="0.2">
      <c r="B13" s="257" t="s">
        <v>388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0"/>
      <c r="S13" s="20"/>
      <c r="T13" s="20"/>
      <c r="U13" s="20"/>
      <c r="V13" s="20"/>
    </row>
    <row r="14" spans="1:26" ht="42" customHeight="1" x14ac:dyDescent="0.2">
      <c r="B14" s="185"/>
      <c r="C14" s="324" t="s">
        <v>81</v>
      </c>
      <c r="D14" s="325"/>
      <c r="E14" s="325"/>
      <c r="F14" s="326"/>
      <c r="G14" s="324" t="s">
        <v>82</v>
      </c>
      <c r="H14" s="325"/>
      <c r="I14" s="325"/>
      <c r="J14" s="326"/>
      <c r="K14" s="324" t="s">
        <v>83</v>
      </c>
      <c r="L14" s="325"/>
      <c r="M14" s="325"/>
      <c r="N14" s="325"/>
      <c r="O14" s="20"/>
      <c r="P14" s="20"/>
      <c r="Q14" s="20"/>
      <c r="R14" s="20"/>
      <c r="S14" s="20"/>
    </row>
    <row r="15" spans="1:26" ht="42" customHeight="1" x14ac:dyDescent="0.2">
      <c r="B15" s="226" t="s">
        <v>368</v>
      </c>
      <c r="C15" s="226" t="s">
        <v>369</v>
      </c>
      <c r="D15" s="226" t="s">
        <v>370</v>
      </c>
      <c r="E15" s="226" t="s">
        <v>371</v>
      </c>
      <c r="F15" s="226" t="s">
        <v>372</v>
      </c>
      <c r="G15" s="226" t="s">
        <v>369</v>
      </c>
      <c r="H15" s="226" t="s">
        <v>370</v>
      </c>
      <c r="I15" s="226" t="s">
        <v>371</v>
      </c>
      <c r="J15" s="226" t="s">
        <v>372</v>
      </c>
      <c r="K15" s="226" t="s">
        <v>369</v>
      </c>
      <c r="L15" s="226" t="s">
        <v>370</v>
      </c>
      <c r="M15" s="226" t="s">
        <v>371</v>
      </c>
      <c r="N15" s="226" t="s">
        <v>372</v>
      </c>
      <c r="O15" s="329"/>
      <c r="P15" s="328"/>
      <c r="Q15" s="328"/>
      <c r="R15" s="328"/>
      <c r="S15" s="300"/>
      <c r="T15" s="12"/>
      <c r="U15" s="12"/>
      <c r="V15" s="12"/>
      <c r="W15" s="12"/>
    </row>
    <row r="16" spans="1:26" ht="42" customHeight="1" x14ac:dyDescent="0.2">
      <c r="B16" s="186" t="s">
        <v>373</v>
      </c>
      <c r="C16" s="228" t="s">
        <v>497</v>
      </c>
      <c r="D16" s="258" t="s">
        <v>498</v>
      </c>
      <c r="E16" s="258" t="s">
        <v>499</v>
      </c>
      <c r="F16" s="258" t="s">
        <v>462</v>
      </c>
      <c r="G16" s="228" t="s">
        <v>500</v>
      </c>
      <c r="H16" s="258" t="s">
        <v>501</v>
      </c>
      <c r="I16" s="258" t="s">
        <v>502</v>
      </c>
      <c r="J16" s="258" t="s">
        <v>462</v>
      </c>
      <c r="K16" s="228" t="s">
        <v>503</v>
      </c>
      <c r="L16" s="258" t="s">
        <v>504</v>
      </c>
      <c r="M16" s="259" t="s">
        <v>505</v>
      </c>
      <c r="N16" s="258" t="s">
        <v>553</v>
      </c>
      <c r="O16" s="180"/>
      <c r="P16" s="43"/>
      <c r="Q16" s="43"/>
      <c r="R16" s="43"/>
      <c r="S16" s="43"/>
      <c r="T16" s="12"/>
      <c r="U16" s="12"/>
      <c r="V16" s="12"/>
      <c r="W16" s="12"/>
    </row>
    <row r="17" spans="2:26" ht="42" customHeight="1" x14ac:dyDescent="0.2">
      <c r="B17" s="186" t="s">
        <v>374</v>
      </c>
      <c r="C17" s="228" t="s">
        <v>506</v>
      </c>
      <c r="D17" s="258" t="s">
        <v>507</v>
      </c>
      <c r="E17" s="258" t="s">
        <v>508</v>
      </c>
      <c r="F17" s="258" t="s">
        <v>462</v>
      </c>
      <c r="G17" s="228" t="s">
        <v>509</v>
      </c>
      <c r="H17" s="258" t="s">
        <v>510</v>
      </c>
      <c r="I17" s="258" t="s">
        <v>511</v>
      </c>
      <c r="J17" s="258" t="s">
        <v>462</v>
      </c>
      <c r="K17" s="228" t="s">
        <v>512</v>
      </c>
      <c r="L17" s="258" t="s">
        <v>513</v>
      </c>
      <c r="M17" s="259" t="s">
        <v>514</v>
      </c>
      <c r="N17" s="258" t="s">
        <v>462</v>
      </c>
      <c r="O17" s="181"/>
      <c r="P17" s="41"/>
      <c r="Q17" s="41"/>
      <c r="R17" s="41"/>
      <c r="S17" s="41"/>
      <c r="T17" s="12"/>
      <c r="U17" s="12"/>
      <c r="V17" s="12"/>
      <c r="W17" s="12"/>
    </row>
    <row r="18" spans="2:26" ht="42" customHeight="1" x14ac:dyDescent="0.2">
      <c r="B18" s="186" t="s">
        <v>375</v>
      </c>
      <c r="C18" s="228" t="s">
        <v>515</v>
      </c>
      <c r="D18" s="258" t="s">
        <v>516</v>
      </c>
      <c r="E18" s="258" t="s">
        <v>517</v>
      </c>
      <c r="F18" s="258" t="s">
        <v>462</v>
      </c>
      <c r="G18" s="228" t="s">
        <v>518</v>
      </c>
      <c r="H18" s="258" t="s">
        <v>519</v>
      </c>
      <c r="I18" s="258" t="s">
        <v>520</v>
      </c>
      <c r="J18" s="258" t="s">
        <v>462</v>
      </c>
      <c r="K18" s="228" t="s">
        <v>521</v>
      </c>
      <c r="L18" s="258" t="s">
        <v>508</v>
      </c>
      <c r="M18" s="259" t="s">
        <v>522</v>
      </c>
      <c r="N18" s="258" t="s">
        <v>462</v>
      </c>
      <c r="O18" s="181"/>
      <c r="P18" s="41"/>
      <c r="Q18" s="41"/>
      <c r="R18" s="41"/>
      <c r="S18" s="41"/>
      <c r="T18" s="12"/>
      <c r="U18" s="12"/>
      <c r="V18" s="12"/>
      <c r="W18" s="12"/>
    </row>
    <row r="19" spans="2:26" s="56" customFormat="1" ht="42" customHeight="1" x14ac:dyDescent="0.2">
      <c r="B19" s="255"/>
      <c r="C19" s="256"/>
      <c r="D19" s="256"/>
      <c r="E19" s="256"/>
      <c r="F19" s="256"/>
      <c r="G19" s="256"/>
      <c r="H19" s="256"/>
      <c r="I19" s="256"/>
      <c r="K19" s="256"/>
      <c r="L19" s="256"/>
      <c r="M19" s="256"/>
      <c r="N19" s="256"/>
      <c r="O19" s="256"/>
      <c r="P19" s="256"/>
      <c r="Q19" s="256"/>
      <c r="R19" s="41"/>
      <c r="S19" s="41"/>
      <c r="T19" s="41"/>
      <c r="U19" s="41"/>
      <c r="V19" s="41"/>
      <c r="W19" s="12"/>
      <c r="X19" s="12"/>
      <c r="Y19" s="12"/>
      <c r="Z19" s="12"/>
    </row>
    <row r="20" spans="2:26" ht="42" customHeight="1" x14ac:dyDescent="0.2">
      <c r="B20" s="254" t="s">
        <v>389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12"/>
      <c r="X20" s="12"/>
      <c r="Y20" s="12"/>
      <c r="Z20" s="12"/>
    </row>
    <row r="21" spans="2:26" ht="42" customHeight="1" x14ac:dyDescent="0.2">
      <c r="B21" s="185"/>
      <c r="C21" s="324" t="s">
        <v>81</v>
      </c>
      <c r="D21" s="325"/>
      <c r="E21" s="325"/>
      <c r="F21" s="326"/>
      <c r="G21" s="324" t="s">
        <v>82</v>
      </c>
      <c r="H21" s="325"/>
      <c r="I21" s="325"/>
      <c r="J21" s="326"/>
      <c r="K21" s="324" t="s">
        <v>83</v>
      </c>
      <c r="L21" s="325"/>
      <c r="M21" s="325"/>
      <c r="N21" s="325"/>
      <c r="O21" s="41"/>
      <c r="P21" s="41"/>
      <c r="Q21" s="42"/>
      <c r="R21" s="41"/>
      <c r="S21" s="41"/>
      <c r="T21" s="12"/>
      <c r="U21" s="12"/>
      <c r="V21" s="12"/>
      <c r="W21" s="12"/>
    </row>
    <row r="22" spans="2:26" ht="45" x14ac:dyDescent="0.2">
      <c r="B22" s="226" t="s">
        <v>368</v>
      </c>
      <c r="C22" s="226" t="s">
        <v>369</v>
      </c>
      <c r="D22" s="226" t="s">
        <v>370</v>
      </c>
      <c r="E22" s="226" t="s">
        <v>371</v>
      </c>
      <c r="F22" s="226" t="s">
        <v>372</v>
      </c>
      <c r="G22" s="226" t="s">
        <v>369</v>
      </c>
      <c r="H22" s="226" t="s">
        <v>370</v>
      </c>
      <c r="I22" s="226" t="s">
        <v>371</v>
      </c>
      <c r="J22" s="226" t="s">
        <v>372</v>
      </c>
      <c r="K22" s="226" t="s">
        <v>369</v>
      </c>
      <c r="L22" s="226" t="s">
        <v>370</v>
      </c>
      <c r="M22" s="226" t="s">
        <v>371</v>
      </c>
      <c r="N22" s="226" t="s">
        <v>372</v>
      </c>
      <c r="O22" s="12"/>
      <c r="P22" s="12"/>
      <c r="Q22" s="12"/>
      <c r="R22" s="12"/>
      <c r="S22" s="12"/>
      <c r="T22" s="12"/>
      <c r="U22" s="12"/>
      <c r="V22" s="12"/>
      <c r="W22" s="12"/>
    </row>
    <row r="23" spans="2:26" ht="37.5" customHeight="1" x14ac:dyDescent="0.2">
      <c r="B23" s="186" t="s">
        <v>373</v>
      </c>
      <c r="C23" s="228" t="s">
        <v>523</v>
      </c>
      <c r="D23" s="258" t="s">
        <v>524</v>
      </c>
      <c r="E23" s="258" t="s">
        <v>525</v>
      </c>
      <c r="F23" s="258" t="s">
        <v>462</v>
      </c>
      <c r="G23" s="228" t="s">
        <v>526</v>
      </c>
      <c r="H23" s="258" t="s">
        <v>527</v>
      </c>
      <c r="I23" s="258" t="s">
        <v>528</v>
      </c>
      <c r="J23" s="258" t="s">
        <v>462</v>
      </c>
      <c r="K23" s="228" t="s">
        <v>529</v>
      </c>
      <c r="L23" s="258" t="s">
        <v>530</v>
      </c>
      <c r="M23" s="259" t="s">
        <v>531</v>
      </c>
      <c r="N23" s="258" t="s">
        <v>554</v>
      </c>
      <c r="T23" s="12"/>
      <c r="U23" s="12"/>
      <c r="V23" s="12"/>
      <c r="W23" s="12"/>
    </row>
    <row r="24" spans="2:26" ht="37.5" customHeight="1" x14ac:dyDescent="0.2">
      <c r="B24" s="186" t="s">
        <v>374</v>
      </c>
      <c r="C24" s="228" t="s">
        <v>532</v>
      </c>
      <c r="D24" s="258" t="s">
        <v>533</v>
      </c>
      <c r="E24" s="258" t="s">
        <v>534</v>
      </c>
      <c r="F24" s="258" t="s">
        <v>462</v>
      </c>
      <c r="G24" s="228" t="s">
        <v>535</v>
      </c>
      <c r="H24" s="258" t="s">
        <v>536</v>
      </c>
      <c r="I24" s="258" t="s">
        <v>537</v>
      </c>
      <c r="J24" s="258" t="s">
        <v>462</v>
      </c>
      <c r="K24" s="228" t="s">
        <v>538</v>
      </c>
      <c r="L24" s="258" t="s">
        <v>539</v>
      </c>
      <c r="M24" s="259" t="s">
        <v>540</v>
      </c>
      <c r="N24" s="258" t="s">
        <v>462</v>
      </c>
    </row>
    <row r="25" spans="2:26" ht="37.5" customHeight="1" x14ac:dyDescent="0.2">
      <c r="B25" s="186" t="s">
        <v>375</v>
      </c>
      <c r="C25" s="228" t="s">
        <v>541</v>
      </c>
      <c r="D25" s="258" t="s">
        <v>542</v>
      </c>
      <c r="E25" s="258" t="s">
        <v>543</v>
      </c>
      <c r="F25" s="258" t="s">
        <v>462</v>
      </c>
      <c r="G25" s="228" t="s">
        <v>544</v>
      </c>
      <c r="H25" s="258" t="s">
        <v>545</v>
      </c>
      <c r="I25" s="258" t="s">
        <v>546</v>
      </c>
      <c r="J25" s="258" t="s">
        <v>462</v>
      </c>
      <c r="K25" s="228" t="s">
        <v>547</v>
      </c>
      <c r="L25" s="258" t="s">
        <v>548</v>
      </c>
      <c r="M25" s="259" t="s">
        <v>520</v>
      </c>
      <c r="N25" s="258" t="s">
        <v>462</v>
      </c>
    </row>
  </sheetData>
  <mergeCells count="11">
    <mergeCell ref="C21:F21"/>
    <mergeCell ref="G21:J21"/>
    <mergeCell ref="K21:N21"/>
    <mergeCell ref="O7:S7"/>
    <mergeCell ref="O15:S15"/>
    <mergeCell ref="C7:F7"/>
    <mergeCell ref="G7:J7"/>
    <mergeCell ref="K7:N7"/>
    <mergeCell ref="C14:F14"/>
    <mergeCell ref="G14:J14"/>
    <mergeCell ref="K14:N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1000"/>
  <sheetViews>
    <sheetView showGridLines="0" topLeftCell="S10" workbookViewId="0">
      <selection activeCell="C23" sqref="C23:AE26"/>
    </sheetView>
  </sheetViews>
  <sheetFormatPr baseColWidth="10" defaultColWidth="12.5703125" defaultRowHeight="15.75" customHeight="1" x14ac:dyDescent="0.2"/>
  <cols>
    <col min="2" max="2" width="23.85546875" customWidth="1"/>
    <col min="3" max="3" width="21.140625" customWidth="1"/>
    <col min="4" max="8" width="12.5703125" customWidth="1"/>
    <col min="9" max="9" width="10.5703125" customWidth="1"/>
    <col min="10" max="13" width="12.5703125" customWidth="1"/>
    <col min="18" max="18" width="15.140625" customWidth="1"/>
  </cols>
  <sheetData>
    <row r="1" spans="1:31" ht="12.75" x14ac:dyDescent="0.2">
      <c r="A1" s="5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1" ht="15" x14ac:dyDescent="0.25">
      <c r="A2" s="3"/>
      <c r="B2" s="330" t="s">
        <v>376</v>
      </c>
      <c r="C2" s="336"/>
      <c r="D2" s="330" t="s">
        <v>377</v>
      </c>
      <c r="E2" s="330"/>
      <c r="F2" s="330"/>
      <c r="G2" s="330" t="s">
        <v>378</v>
      </c>
      <c r="H2" s="330"/>
      <c r="I2" s="330"/>
      <c r="J2" s="330" t="s">
        <v>379</v>
      </c>
      <c r="K2" s="330"/>
      <c r="L2" s="330"/>
      <c r="M2" s="330" t="s">
        <v>380</v>
      </c>
      <c r="N2" s="330"/>
      <c r="O2" s="330"/>
      <c r="P2" s="6"/>
      <c r="Q2" s="6"/>
      <c r="R2" s="6"/>
      <c r="S2" s="3"/>
      <c r="T2" s="3"/>
      <c r="U2" s="3"/>
      <c r="V2" s="3"/>
      <c r="W2" s="3"/>
      <c r="X2" s="3"/>
      <c r="Y2" s="3"/>
    </row>
    <row r="3" spans="1:31" ht="45.75" customHeight="1" x14ac:dyDescent="0.25">
      <c r="A3" s="168"/>
      <c r="B3" s="335" t="s">
        <v>381</v>
      </c>
      <c r="C3" s="336"/>
      <c r="D3" s="198">
        <v>2022</v>
      </c>
      <c r="E3" s="198">
        <v>2023</v>
      </c>
      <c r="F3" s="198">
        <v>2024</v>
      </c>
      <c r="G3" s="198">
        <v>2022</v>
      </c>
      <c r="H3" s="198">
        <v>2023</v>
      </c>
      <c r="I3" s="198">
        <v>2024</v>
      </c>
      <c r="J3" s="198">
        <v>2022</v>
      </c>
      <c r="K3" s="198">
        <v>2023</v>
      </c>
      <c r="L3" s="198">
        <v>2024</v>
      </c>
      <c r="M3" s="198">
        <v>2022</v>
      </c>
      <c r="N3" s="198">
        <v>2023</v>
      </c>
      <c r="O3" s="198">
        <v>2024</v>
      </c>
      <c r="P3" s="6"/>
      <c r="Q3" s="6"/>
      <c r="R3" s="6"/>
      <c r="S3" s="6"/>
      <c r="T3" s="6"/>
      <c r="U3" s="6"/>
      <c r="V3" s="6"/>
      <c r="W3" s="6"/>
      <c r="X3" s="6"/>
      <c r="Y3" s="6"/>
      <c r="Z3" s="2"/>
    </row>
    <row r="4" spans="1:31" ht="33" customHeight="1" x14ac:dyDescent="0.2">
      <c r="A4" s="168"/>
      <c r="B4" s="330" t="s">
        <v>382</v>
      </c>
      <c r="C4" s="127" t="s">
        <v>373</v>
      </c>
      <c r="D4" s="199">
        <v>42322</v>
      </c>
      <c r="E4" s="199">
        <v>42910</v>
      </c>
      <c r="F4" s="167">
        <v>43726</v>
      </c>
      <c r="G4" s="199">
        <v>341145</v>
      </c>
      <c r="H4" s="199">
        <v>353700</v>
      </c>
      <c r="I4" s="199">
        <v>365884</v>
      </c>
      <c r="J4" s="199">
        <v>2365</v>
      </c>
      <c r="K4" s="199">
        <v>2442</v>
      </c>
      <c r="L4" s="199">
        <v>2565</v>
      </c>
      <c r="M4" s="167">
        <v>323</v>
      </c>
      <c r="N4" s="167">
        <v>352</v>
      </c>
      <c r="O4" s="167">
        <v>341</v>
      </c>
      <c r="P4" s="7"/>
      <c r="Q4" s="6"/>
      <c r="R4" s="6"/>
      <c r="S4" s="6"/>
      <c r="T4" s="6"/>
      <c r="U4" s="6"/>
      <c r="V4" s="6"/>
      <c r="W4" s="6"/>
      <c r="X4" s="6"/>
      <c r="Y4" s="6"/>
      <c r="Z4" s="2"/>
    </row>
    <row r="5" spans="1:31" ht="33" customHeight="1" x14ac:dyDescent="0.2">
      <c r="A5" s="168"/>
      <c r="B5" s="336"/>
      <c r="C5" s="127" t="s">
        <v>383</v>
      </c>
      <c r="D5" s="199">
        <v>5548</v>
      </c>
      <c r="E5" s="199">
        <v>9832</v>
      </c>
      <c r="F5" s="167">
        <v>12463</v>
      </c>
      <c r="G5" s="199">
        <v>109642</v>
      </c>
      <c r="H5" s="199">
        <v>147339</v>
      </c>
      <c r="I5" s="199">
        <v>161587</v>
      </c>
      <c r="J5" s="199">
        <v>702</v>
      </c>
      <c r="K5" s="199">
        <v>1149</v>
      </c>
      <c r="L5" s="199">
        <v>1181</v>
      </c>
      <c r="M5" s="167">
        <v>0</v>
      </c>
      <c r="N5" s="167">
        <v>0</v>
      </c>
      <c r="O5" s="167"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2"/>
    </row>
    <row r="6" spans="1:31" ht="33" customHeight="1" x14ac:dyDescent="0.2">
      <c r="A6" s="168"/>
      <c r="B6" s="336"/>
      <c r="C6" s="127" t="s">
        <v>384</v>
      </c>
      <c r="D6" s="199">
        <v>587</v>
      </c>
      <c r="E6" s="199">
        <v>1044</v>
      </c>
      <c r="F6" s="167">
        <v>992</v>
      </c>
      <c r="G6" s="199">
        <v>2539</v>
      </c>
      <c r="H6" s="199">
        <v>5757</v>
      </c>
      <c r="I6" s="199">
        <v>17883</v>
      </c>
      <c r="J6" s="199">
        <v>99</v>
      </c>
      <c r="K6" s="199">
        <v>115</v>
      </c>
      <c r="L6" s="199">
        <v>113</v>
      </c>
      <c r="M6" s="167">
        <v>0</v>
      </c>
      <c r="N6" s="167">
        <v>0</v>
      </c>
      <c r="O6" s="167"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2"/>
    </row>
    <row r="7" spans="1:31" ht="33" customHeight="1" x14ac:dyDescent="0.2">
      <c r="A7" s="168"/>
      <c r="B7" s="330" t="s">
        <v>342</v>
      </c>
      <c r="C7" s="127" t="s">
        <v>373</v>
      </c>
      <c r="D7" s="199">
        <v>30</v>
      </c>
      <c r="E7" s="199">
        <v>32</v>
      </c>
      <c r="F7" s="167">
        <v>46</v>
      </c>
      <c r="G7" s="199">
        <v>7</v>
      </c>
      <c r="H7" s="199">
        <v>3</v>
      </c>
      <c r="I7" s="199">
        <v>7</v>
      </c>
      <c r="J7" s="199">
        <v>18</v>
      </c>
      <c r="K7" s="199">
        <v>20</v>
      </c>
      <c r="L7" s="199">
        <v>21</v>
      </c>
      <c r="M7" s="167">
        <v>20</v>
      </c>
      <c r="N7" s="167">
        <v>22</v>
      </c>
      <c r="O7" s="167">
        <v>22</v>
      </c>
      <c r="P7" s="6"/>
      <c r="Q7" s="7"/>
      <c r="R7" s="6"/>
      <c r="S7" s="6"/>
      <c r="T7" s="6"/>
      <c r="U7" s="6"/>
      <c r="V7" s="6"/>
      <c r="W7" s="6"/>
      <c r="X7" s="6"/>
      <c r="Y7" s="6"/>
      <c r="Z7" s="2"/>
    </row>
    <row r="8" spans="1:31" ht="33" customHeight="1" x14ac:dyDescent="0.2">
      <c r="A8" s="168"/>
      <c r="B8" s="336"/>
      <c r="C8" s="127" t="s">
        <v>383</v>
      </c>
      <c r="D8" s="199">
        <v>52</v>
      </c>
      <c r="E8" s="199">
        <v>69</v>
      </c>
      <c r="F8" s="167">
        <v>69</v>
      </c>
      <c r="G8" s="199">
        <v>146</v>
      </c>
      <c r="H8" s="199">
        <v>18</v>
      </c>
      <c r="I8" s="199">
        <v>146</v>
      </c>
      <c r="J8" s="199">
        <v>25</v>
      </c>
      <c r="K8" s="199">
        <v>32</v>
      </c>
      <c r="L8" s="199">
        <v>23</v>
      </c>
      <c r="M8" s="167">
        <v>0</v>
      </c>
      <c r="N8" s="167">
        <v>0</v>
      </c>
      <c r="O8" s="167"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2"/>
    </row>
    <row r="9" spans="1:31" ht="33" customHeight="1" x14ac:dyDescent="0.2">
      <c r="A9" s="168"/>
      <c r="B9" s="336"/>
      <c r="C9" s="127" t="s">
        <v>384</v>
      </c>
      <c r="D9" s="199">
        <v>69</v>
      </c>
      <c r="E9" s="199">
        <v>156</v>
      </c>
      <c r="F9" s="167">
        <v>181</v>
      </c>
      <c r="G9" s="199">
        <v>310</v>
      </c>
      <c r="H9" s="199">
        <v>254</v>
      </c>
      <c r="I9" s="199">
        <v>310</v>
      </c>
      <c r="J9" s="199">
        <v>37</v>
      </c>
      <c r="K9" s="199">
        <v>51</v>
      </c>
      <c r="L9" s="199">
        <v>54</v>
      </c>
      <c r="M9" s="167">
        <v>0</v>
      </c>
      <c r="N9" s="167">
        <v>0</v>
      </c>
      <c r="O9" s="167"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2"/>
    </row>
    <row r="10" spans="1:31" ht="33" customHeight="1" x14ac:dyDescent="0.2">
      <c r="A10" s="168"/>
      <c r="B10" s="3"/>
      <c r="C10" s="8"/>
      <c r="D10" s="8"/>
      <c r="E10" s="8"/>
      <c r="F10" s="8"/>
      <c r="G10" s="8"/>
      <c r="H10" s="8"/>
      <c r="I10" s="8"/>
      <c r="J10" s="8"/>
      <c r="K10" s="3"/>
      <c r="L10" s="3"/>
      <c r="M10" s="3"/>
      <c r="N10" s="3"/>
      <c r="O10" s="3"/>
      <c r="P10" s="3"/>
      <c r="Q10" s="3"/>
      <c r="R10" s="3"/>
      <c r="S10" s="6"/>
      <c r="T10" s="6"/>
      <c r="U10" s="6"/>
      <c r="V10" s="6"/>
      <c r="W10" s="6"/>
      <c r="X10" s="6"/>
      <c r="Y10" s="6"/>
      <c r="Z10" s="2"/>
    </row>
    <row r="11" spans="1:31" ht="25.5" customHeight="1" x14ac:dyDescent="0.2">
      <c r="A11" s="3"/>
      <c r="B11" s="3"/>
      <c r="C11" s="8"/>
      <c r="D11" s="8"/>
      <c r="E11" s="8"/>
      <c r="F11" s="8"/>
      <c r="G11" s="8"/>
      <c r="H11" s="8"/>
      <c r="I11" s="8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6"/>
      <c r="Y11" s="6"/>
      <c r="Z11" s="2"/>
    </row>
    <row r="12" spans="1:31" ht="31.5" customHeight="1" x14ac:dyDescent="0.2">
      <c r="A12" s="3"/>
      <c r="B12" s="330" t="s">
        <v>376</v>
      </c>
      <c r="C12" s="330"/>
      <c r="D12" s="330" t="s">
        <v>377</v>
      </c>
      <c r="E12" s="330"/>
      <c r="F12" s="330"/>
      <c r="G12" s="330"/>
      <c r="H12" s="330"/>
      <c r="I12" s="330"/>
      <c r="J12" s="330"/>
      <c r="K12" s="330" t="s">
        <v>385</v>
      </c>
      <c r="L12" s="330"/>
      <c r="M12" s="330"/>
      <c r="N12" s="330"/>
      <c r="O12" s="330"/>
      <c r="P12" s="330"/>
      <c r="Q12" s="330"/>
      <c r="R12" s="330" t="s">
        <v>371</v>
      </c>
      <c r="S12" s="330"/>
      <c r="T12" s="330"/>
      <c r="U12" s="330"/>
      <c r="V12" s="330"/>
      <c r="W12" s="330"/>
      <c r="X12" s="330"/>
      <c r="Y12" s="330" t="s">
        <v>380</v>
      </c>
      <c r="Z12" s="330"/>
      <c r="AA12" s="330"/>
      <c r="AB12" s="330"/>
      <c r="AC12" s="330"/>
      <c r="AD12" s="330"/>
      <c r="AE12" s="330"/>
    </row>
    <row r="13" spans="1:31" ht="27.75" customHeight="1" x14ac:dyDescent="0.25">
      <c r="A13" s="3"/>
      <c r="B13" s="334" t="s">
        <v>386</v>
      </c>
      <c r="C13" s="334"/>
      <c r="D13" s="233" t="s">
        <v>387</v>
      </c>
      <c r="E13" s="233" t="s">
        <v>388</v>
      </c>
      <c r="F13" s="233" t="s">
        <v>389</v>
      </c>
      <c r="G13" s="233" t="s">
        <v>465</v>
      </c>
      <c r="H13" s="233" t="s">
        <v>466</v>
      </c>
      <c r="I13" s="233" t="s">
        <v>467</v>
      </c>
      <c r="J13" s="233" t="s">
        <v>10</v>
      </c>
      <c r="K13" s="233" t="s">
        <v>387</v>
      </c>
      <c r="L13" s="233" t="s">
        <v>388</v>
      </c>
      <c r="M13" s="233" t="s">
        <v>389</v>
      </c>
      <c r="N13" s="233" t="s">
        <v>465</v>
      </c>
      <c r="O13" s="233" t="s">
        <v>466</v>
      </c>
      <c r="P13" s="233" t="s">
        <v>467</v>
      </c>
      <c r="Q13" s="233" t="s">
        <v>10</v>
      </c>
      <c r="R13" s="233" t="s">
        <v>387</v>
      </c>
      <c r="S13" s="233" t="s">
        <v>388</v>
      </c>
      <c r="T13" s="233" t="s">
        <v>389</v>
      </c>
      <c r="U13" s="233" t="s">
        <v>465</v>
      </c>
      <c r="V13" s="233" t="s">
        <v>466</v>
      </c>
      <c r="W13" s="233" t="s">
        <v>467</v>
      </c>
      <c r="X13" s="233" t="s">
        <v>10</v>
      </c>
      <c r="Y13" s="233" t="s">
        <v>387</v>
      </c>
      <c r="Z13" s="233" t="s">
        <v>388</v>
      </c>
      <c r="AA13" s="233" t="s">
        <v>389</v>
      </c>
      <c r="AB13" s="233" t="s">
        <v>465</v>
      </c>
      <c r="AC13" s="233" t="s">
        <v>466</v>
      </c>
      <c r="AD13" s="233" t="s">
        <v>467</v>
      </c>
      <c r="AE13" s="233" t="s">
        <v>10</v>
      </c>
    </row>
    <row r="14" spans="1:31" ht="15" customHeight="1" x14ac:dyDescent="0.2">
      <c r="A14" s="3"/>
      <c r="B14" s="276" t="s">
        <v>382</v>
      </c>
      <c r="C14" s="150" t="s">
        <v>373</v>
      </c>
      <c r="D14" s="190">
        <v>27016</v>
      </c>
      <c r="E14" s="190">
        <v>3710</v>
      </c>
      <c r="F14" s="190">
        <v>2030</v>
      </c>
      <c r="G14" s="190">
        <v>162</v>
      </c>
      <c r="H14" s="190">
        <v>5371</v>
      </c>
      <c r="I14" s="190">
        <v>2077</v>
      </c>
      <c r="J14" s="188">
        <v>3360</v>
      </c>
      <c r="K14" s="190">
        <v>298875</v>
      </c>
      <c r="L14" s="190">
        <v>28798</v>
      </c>
      <c r="M14" s="190">
        <v>14544</v>
      </c>
      <c r="N14" s="190">
        <v>1093</v>
      </c>
      <c r="O14" s="190">
        <v>10577</v>
      </c>
      <c r="P14" s="190">
        <v>5698</v>
      </c>
      <c r="Q14" s="190">
        <v>6298</v>
      </c>
      <c r="R14" s="189">
        <v>1936</v>
      </c>
      <c r="S14" s="189">
        <v>394</v>
      </c>
      <c r="T14" s="189">
        <v>270</v>
      </c>
      <c r="U14" s="188">
        <v>52</v>
      </c>
      <c r="V14" s="188">
        <v>402</v>
      </c>
      <c r="W14" s="188">
        <v>270</v>
      </c>
      <c r="X14" s="188">
        <v>321</v>
      </c>
      <c r="Y14" s="189">
        <v>320</v>
      </c>
      <c r="Z14" s="189">
        <v>273</v>
      </c>
      <c r="AA14" s="189">
        <v>272</v>
      </c>
      <c r="AB14" s="188">
        <v>249</v>
      </c>
      <c r="AC14" s="188">
        <v>260</v>
      </c>
      <c r="AD14" s="188">
        <v>260</v>
      </c>
      <c r="AE14" s="188">
        <v>259</v>
      </c>
    </row>
    <row r="15" spans="1:31" ht="14.25" customHeight="1" x14ac:dyDescent="0.2">
      <c r="A15" s="3"/>
      <c r="B15" s="276"/>
      <c r="C15" s="150" t="s">
        <v>374</v>
      </c>
      <c r="D15" s="190">
        <v>6958</v>
      </c>
      <c r="E15" s="190">
        <v>1311</v>
      </c>
      <c r="F15" s="190">
        <v>697</v>
      </c>
      <c r="G15" s="190">
        <v>65</v>
      </c>
      <c r="H15" s="190">
        <v>1984</v>
      </c>
      <c r="I15" s="190">
        <v>571</v>
      </c>
      <c r="J15" s="190">
        <v>877</v>
      </c>
      <c r="K15" s="190">
        <v>138862</v>
      </c>
      <c r="L15" s="190">
        <v>10868</v>
      </c>
      <c r="M15" s="190">
        <v>3319</v>
      </c>
      <c r="N15" s="190">
        <v>615</v>
      </c>
      <c r="O15" s="190">
        <v>4233</v>
      </c>
      <c r="P15" s="190">
        <v>1640</v>
      </c>
      <c r="Q15" s="190">
        <v>2048</v>
      </c>
      <c r="R15" s="188">
        <v>850</v>
      </c>
      <c r="S15" s="188">
        <v>194</v>
      </c>
      <c r="T15" s="188">
        <v>131</v>
      </c>
      <c r="U15" s="188">
        <v>26</v>
      </c>
      <c r="V15" s="188">
        <v>200</v>
      </c>
      <c r="W15" s="188">
        <v>130</v>
      </c>
      <c r="X15" s="188">
        <v>150</v>
      </c>
      <c r="Y15" s="188">
        <v>0</v>
      </c>
      <c r="Z15" s="189">
        <v>0</v>
      </c>
      <c r="AA15" s="189">
        <v>0</v>
      </c>
      <c r="AB15" s="188">
        <v>0</v>
      </c>
      <c r="AC15" s="188">
        <v>0</v>
      </c>
      <c r="AD15" s="188">
        <v>0</v>
      </c>
      <c r="AE15" s="188">
        <v>0</v>
      </c>
    </row>
    <row r="16" spans="1:31" ht="14.25" customHeight="1" x14ac:dyDescent="0.2">
      <c r="A16" s="3"/>
      <c r="B16" s="276"/>
      <c r="C16" s="150" t="s">
        <v>375</v>
      </c>
      <c r="D16" s="190">
        <v>628</v>
      </c>
      <c r="E16" s="190">
        <v>37</v>
      </c>
      <c r="F16" s="190">
        <v>31</v>
      </c>
      <c r="G16" s="190">
        <v>9</v>
      </c>
      <c r="H16" s="190">
        <v>69</v>
      </c>
      <c r="I16" s="190">
        <v>103</v>
      </c>
      <c r="J16" s="190">
        <v>115</v>
      </c>
      <c r="K16" s="190">
        <v>16429</v>
      </c>
      <c r="L16" s="190">
        <v>57</v>
      </c>
      <c r="M16" s="190">
        <v>1095</v>
      </c>
      <c r="N16" s="190">
        <v>8</v>
      </c>
      <c r="O16" s="190">
        <v>93</v>
      </c>
      <c r="P16" s="190">
        <v>82</v>
      </c>
      <c r="Q16" s="190">
        <v>118</v>
      </c>
      <c r="R16" s="188">
        <v>67</v>
      </c>
      <c r="S16" s="188">
        <v>15</v>
      </c>
      <c r="T16" s="188">
        <v>12</v>
      </c>
      <c r="U16" s="188">
        <v>4</v>
      </c>
      <c r="V16" s="188">
        <v>20</v>
      </c>
      <c r="W16" s="188">
        <v>24</v>
      </c>
      <c r="X16" s="188">
        <v>21</v>
      </c>
      <c r="Y16" s="188">
        <v>0</v>
      </c>
      <c r="Z16" s="189">
        <v>0</v>
      </c>
      <c r="AA16" s="189">
        <v>0</v>
      </c>
      <c r="AB16" s="188">
        <v>0</v>
      </c>
      <c r="AC16" s="188">
        <v>0</v>
      </c>
      <c r="AD16" s="188">
        <v>0</v>
      </c>
      <c r="AE16" s="188">
        <v>0</v>
      </c>
    </row>
    <row r="17" spans="1:31" ht="14.25" customHeight="1" x14ac:dyDescent="0.2">
      <c r="A17" s="3"/>
      <c r="B17" s="276" t="s">
        <v>468</v>
      </c>
      <c r="C17" s="150" t="s">
        <v>373</v>
      </c>
      <c r="D17" s="190">
        <v>40</v>
      </c>
      <c r="E17" s="190"/>
      <c r="F17" s="190"/>
      <c r="G17" s="190"/>
      <c r="H17" s="190">
        <v>1</v>
      </c>
      <c r="I17" s="190">
        <v>5</v>
      </c>
      <c r="J17" s="190"/>
      <c r="K17" s="190">
        <v>7</v>
      </c>
      <c r="L17" s="190"/>
      <c r="M17" s="190"/>
      <c r="N17" s="190"/>
      <c r="O17" s="190">
        <v>0</v>
      </c>
      <c r="P17" s="190">
        <v>0</v>
      </c>
      <c r="Q17" s="190"/>
      <c r="R17" s="188">
        <v>18</v>
      </c>
      <c r="S17" s="188"/>
      <c r="T17" s="188"/>
      <c r="U17" s="188"/>
      <c r="V17" s="188">
        <v>1</v>
      </c>
      <c r="W17" s="188">
        <v>2</v>
      </c>
      <c r="X17" s="188"/>
      <c r="Y17" s="188">
        <v>18</v>
      </c>
      <c r="Z17" s="210">
        <v>13</v>
      </c>
      <c r="AA17" s="210">
        <v>3</v>
      </c>
      <c r="AB17" s="210">
        <v>16</v>
      </c>
      <c r="AC17" s="210">
        <v>3</v>
      </c>
      <c r="AD17" s="210">
        <v>3</v>
      </c>
      <c r="AE17" s="210">
        <v>3</v>
      </c>
    </row>
    <row r="18" spans="1:31" ht="14.25" customHeight="1" x14ac:dyDescent="0.2">
      <c r="A18" s="3"/>
      <c r="B18" s="276"/>
      <c r="C18" s="150" t="s">
        <v>374</v>
      </c>
      <c r="D18" s="190">
        <v>49</v>
      </c>
      <c r="E18" s="190">
        <v>6</v>
      </c>
      <c r="F18" s="190">
        <v>6</v>
      </c>
      <c r="G18" s="190"/>
      <c r="H18" s="190"/>
      <c r="I18" s="190">
        <v>4</v>
      </c>
      <c r="J18" s="190">
        <v>4</v>
      </c>
      <c r="K18" s="190">
        <v>117</v>
      </c>
      <c r="L18" s="190">
        <v>11</v>
      </c>
      <c r="M18" s="190">
        <v>17</v>
      </c>
      <c r="N18" s="190"/>
      <c r="O18" s="190"/>
      <c r="P18" s="190">
        <v>1</v>
      </c>
      <c r="Q18" s="190">
        <v>1</v>
      </c>
      <c r="R18" s="210">
        <v>17</v>
      </c>
      <c r="S18" s="210">
        <v>2</v>
      </c>
      <c r="T18" s="210">
        <v>1</v>
      </c>
      <c r="U18" s="210"/>
      <c r="V18" s="210"/>
      <c r="W18" s="210">
        <v>4</v>
      </c>
      <c r="X18" s="210">
        <v>4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</row>
    <row r="19" spans="1:31" ht="14.25" customHeight="1" x14ac:dyDescent="0.2">
      <c r="A19" s="3"/>
      <c r="B19" s="276"/>
      <c r="C19" s="150" t="s">
        <v>375</v>
      </c>
      <c r="D19" s="190">
        <v>106</v>
      </c>
      <c r="E19" s="190">
        <v>14</v>
      </c>
      <c r="F19" s="190">
        <v>11</v>
      </c>
      <c r="G19" s="190">
        <v>2</v>
      </c>
      <c r="H19" s="190">
        <v>2</v>
      </c>
      <c r="I19" s="190">
        <v>35</v>
      </c>
      <c r="J19" s="190">
        <v>11</v>
      </c>
      <c r="K19" s="190">
        <v>218</v>
      </c>
      <c r="L19" s="190">
        <v>32</v>
      </c>
      <c r="M19" s="190">
        <v>27</v>
      </c>
      <c r="N19" s="190">
        <v>0</v>
      </c>
      <c r="O19" s="190">
        <v>0</v>
      </c>
      <c r="P19" s="190">
        <v>28</v>
      </c>
      <c r="Q19" s="190">
        <v>5</v>
      </c>
      <c r="R19" s="210">
        <v>34</v>
      </c>
      <c r="S19" s="210">
        <v>2</v>
      </c>
      <c r="T19" s="210">
        <v>2</v>
      </c>
      <c r="U19" s="210">
        <v>1</v>
      </c>
      <c r="V19" s="210">
        <v>2</v>
      </c>
      <c r="W19" s="210">
        <v>13</v>
      </c>
      <c r="X19" s="210">
        <v>6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188">
        <v>0</v>
      </c>
      <c r="AE19" s="210">
        <v>0</v>
      </c>
    </row>
    <row r="20" spans="1:31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1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1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6"/>
      <c r="U22" s="6"/>
      <c r="V22" s="6"/>
      <c r="W22" s="6"/>
      <c r="X22" s="6"/>
      <c r="Y22" s="2"/>
    </row>
    <row r="23" spans="1:31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6"/>
      <c r="T23" s="6"/>
      <c r="U23" s="6"/>
      <c r="V23" s="6"/>
      <c r="W23" s="6"/>
      <c r="X23" s="6"/>
      <c r="Y23" s="6"/>
      <c r="Z23" s="2"/>
    </row>
    <row r="24" spans="1:31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6"/>
      <c r="T24" s="6"/>
      <c r="U24" s="6"/>
      <c r="V24" s="6"/>
      <c r="W24" s="6"/>
      <c r="X24" s="6"/>
      <c r="Y24" s="6"/>
      <c r="Z24" s="2"/>
    </row>
    <row r="25" spans="1:31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6"/>
      <c r="T25" s="6"/>
      <c r="U25" s="6"/>
      <c r="V25" s="6"/>
      <c r="W25" s="6"/>
      <c r="X25" s="6"/>
      <c r="Y25" s="6"/>
      <c r="Z25" s="2"/>
    </row>
    <row r="26" spans="1:31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6"/>
      <c r="T26" s="6"/>
      <c r="U26" s="6"/>
      <c r="V26" s="6"/>
      <c r="W26" s="6"/>
      <c r="X26" s="6"/>
      <c r="Y26" s="6"/>
      <c r="Z26" s="2"/>
    </row>
    <row r="27" spans="1:31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6"/>
      <c r="T27" s="6"/>
      <c r="U27" s="6"/>
      <c r="V27" s="6"/>
      <c r="W27" s="6"/>
      <c r="X27" s="6"/>
      <c r="Y27" s="6"/>
      <c r="Z27" s="2"/>
    </row>
    <row r="28" spans="1:31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6"/>
      <c r="T28" s="6"/>
      <c r="U28" s="6"/>
      <c r="V28" s="6"/>
      <c r="W28" s="6"/>
      <c r="X28" s="6"/>
      <c r="Y28" s="6"/>
      <c r="Z28" s="2"/>
    </row>
    <row r="29" spans="1:31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6"/>
      <c r="T29" s="6"/>
      <c r="U29" s="6"/>
      <c r="V29" s="6"/>
      <c r="W29" s="6"/>
      <c r="X29" s="6"/>
      <c r="Y29" s="6"/>
      <c r="Z29" s="2"/>
    </row>
    <row r="30" spans="1:31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2"/>
    </row>
    <row r="31" spans="1:31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6"/>
      <c r="AD31" s="2"/>
    </row>
    <row r="32" spans="1:31" ht="1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22"/>
      <c r="T32" s="222"/>
      <c r="U32" s="222"/>
      <c r="V32" s="222"/>
      <c r="W32" s="222"/>
      <c r="X32" s="223"/>
      <c r="Y32" s="331" t="s">
        <v>380</v>
      </c>
      <c r="Z32" s="332"/>
      <c r="AA32" s="332"/>
      <c r="AB32" s="332"/>
      <c r="AC32" s="332"/>
      <c r="AD32" s="332"/>
      <c r="AE32" s="333"/>
    </row>
    <row r="33" spans="1:31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16" t="s">
        <v>388</v>
      </c>
      <c r="T33" s="216" t="s">
        <v>389</v>
      </c>
      <c r="U33" s="216" t="s">
        <v>465</v>
      </c>
      <c r="V33" s="216" t="s">
        <v>466</v>
      </c>
      <c r="W33" s="216" t="s">
        <v>467</v>
      </c>
      <c r="X33" s="216" t="s">
        <v>10</v>
      </c>
      <c r="Y33" s="215" t="s">
        <v>387</v>
      </c>
      <c r="Z33" s="216" t="s">
        <v>388</v>
      </c>
      <c r="AA33" s="216" t="s">
        <v>389</v>
      </c>
      <c r="AB33" s="216" t="s">
        <v>465</v>
      </c>
      <c r="AC33" s="216" t="s">
        <v>466</v>
      </c>
      <c r="AD33" s="216" t="s">
        <v>467</v>
      </c>
      <c r="AE33" s="216" t="s">
        <v>10</v>
      </c>
    </row>
    <row r="34" spans="1:31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17">
        <v>394</v>
      </c>
      <c r="T34" s="217">
        <v>270</v>
      </c>
      <c r="U34" s="218">
        <v>52</v>
      </c>
      <c r="V34" s="218">
        <v>402</v>
      </c>
      <c r="W34" s="218">
        <v>270</v>
      </c>
      <c r="X34" s="218">
        <v>321</v>
      </c>
      <c r="Y34" s="217">
        <v>320</v>
      </c>
      <c r="Z34" s="217">
        <v>273</v>
      </c>
      <c r="AA34" s="217">
        <v>272</v>
      </c>
      <c r="AB34" s="218">
        <v>249</v>
      </c>
      <c r="AC34" s="218">
        <v>260</v>
      </c>
      <c r="AD34" s="218">
        <v>260</v>
      </c>
      <c r="AE34" s="218">
        <v>259</v>
      </c>
    </row>
    <row r="35" spans="1:31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18">
        <v>194</v>
      </c>
      <c r="T35" s="218">
        <v>131</v>
      </c>
      <c r="U35" s="218">
        <v>26</v>
      </c>
      <c r="V35" s="218">
        <v>200</v>
      </c>
      <c r="W35" s="218">
        <v>130</v>
      </c>
      <c r="X35" s="218">
        <v>150</v>
      </c>
      <c r="Y35" s="218">
        <v>0</v>
      </c>
      <c r="Z35" s="219">
        <v>0</v>
      </c>
      <c r="AA35" s="219">
        <v>0</v>
      </c>
      <c r="AB35" s="220">
        <v>0</v>
      </c>
      <c r="AC35" s="220">
        <v>0</v>
      </c>
      <c r="AD35" s="220">
        <v>0</v>
      </c>
      <c r="AE35" s="220">
        <v>0</v>
      </c>
    </row>
    <row r="36" spans="1:31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20">
        <v>15</v>
      </c>
      <c r="T36" s="220">
        <v>12</v>
      </c>
      <c r="U36" s="220">
        <v>4</v>
      </c>
      <c r="V36" s="220">
        <v>20</v>
      </c>
      <c r="W36" s="220">
        <v>24</v>
      </c>
      <c r="X36" s="220">
        <v>21</v>
      </c>
      <c r="Y36" s="220">
        <v>0</v>
      </c>
      <c r="Z36" s="219">
        <v>0</v>
      </c>
      <c r="AA36" s="219">
        <v>0</v>
      </c>
      <c r="AB36" s="220">
        <v>0</v>
      </c>
      <c r="AC36" s="220">
        <v>0</v>
      </c>
      <c r="AD36" s="220">
        <v>0</v>
      </c>
      <c r="AE36" s="220">
        <v>0</v>
      </c>
    </row>
    <row r="37" spans="1:31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20"/>
      <c r="T37" s="220"/>
      <c r="U37" s="220"/>
      <c r="V37" s="220">
        <v>1</v>
      </c>
      <c r="W37" s="220">
        <v>2</v>
      </c>
      <c r="X37" s="220"/>
      <c r="Y37" s="220">
        <v>18</v>
      </c>
      <c r="Z37" s="221">
        <v>13</v>
      </c>
      <c r="AA37" s="221">
        <v>3</v>
      </c>
      <c r="AB37" s="221">
        <v>16</v>
      </c>
      <c r="AC37" s="221">
        <v>3</v>
      </c>
      <c r="AD37" s="221">
        <v>3</v>
      </c>
      <c r="AE37" s="221">
        <v>3</v>
      </c>
    </row>
    <row r="38" spans="1:31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21">
        <v>2</v>
      </c>
      <c r="T38" s="221">
        <v>1</v>
      </c>
      <c r="U38" s="221"/>
      <c r="V38" s="221"/>
      <c r="W38" s="221">
        <v>4</v>
      </c>
      <c r="X38" s="221">
        <v>4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</row>
    <row r="39" spans="1:31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21">
        <v>2</v>
      </c>
      <c r="T39" s="221">
        <v>2</v>
      </c>
      <c r="U39" s="221">
        <v>1</v>
      </c>
      <c r="V39" s="221">
        <v>2</v>
      </c>
      <c r="W39" s="221">
        <v>13</v>
      </c>
      <c r="X39" s="221">
        <v>6</v>
      </c>
      <c r="Y39" s="221">
        <v>0</v>
      </c>
      <c r="Z39" s="221">
        <v>0</v>
      </c>
      <c r="AA39" s="221">
        <v>0</v>
      </c>
      <c r="AB39" s="221">
        <v>0</v>
      </c>
      <c r="AC39" s="221">
        <v>0</v>
      </c>
      <c r="AD39" s="218">
        <v>0</v>
      </c>
      <c r="AE39" s="221">
        <v>0</v>
      </c>
    </row>
    <row r="40" spans="1:31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1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1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31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31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31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31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x14ac:dyDescent="0.2">
      <c r="A981" s="3"/>
      <c r="S981" s="3"/>
      <c r="T981" s="3"/>
      <c r="U981" s="3"/>
      <c r="V981" s="3"/>
      <c r="W981" s="3"/>
      <c r="X981" s="3"/>
      <c r="Y981" s="3"/>
    </row>
    <row r="982" spans="1:25" ht="12.75" x14ac:dyDescent="0.2">
      <c r="A982" s="3"/>
      <c r="S982" s="3"/>
      <c r="T982" s="3"/>
      <c r="U982" s="3"/>
      <c r="V982" s="3"/>
      <c r="W982" s="3"/>
      <c r="X982" s="3"/>
      <c r="Y982" s="3"/>
    </row>
    <row r="983" spans="1:25" ht="12.75" x14ac:dyDescent="0.2">
      <c r="A983" s="3"/>
      <c r="S983" s="3"/>
      <c r="T983" s="3"/>
      <c r="U983" s="3"/>
      <c r="V983" s="3"/>
      <c r="W983" s="3"/>
      <c r="X983" s="3"/>
      <c r="Y983" s="3"/>
    </row>
    <row r="984" spans="1:25" ht="12.75" x14ac:dyDescent="0.2">
      <c r="A984" s="3"/>
      <c r="S984" s="3"/>
      <c r="T984" s="3"/>
      <c r="U984" s="3"/>
      <c r="V984" s="3"/>
      <c r="W984" s="3"/>
      <c r="X984" s="3"/>
      <c r="Y984" s="3"/>
    </row>
    <row r="985" spans="1:25" ht="12.75" x14ac:dyDescent="0.2">
      <c r="A985" s="3"/>
      <c r="S985" s="3"/>
      <c r="T985" s="3"/>
      <c r="U985" s="3"/>
      <c r="V985" s="3"/>
      <c r="W985" s="3"/>
      <c r="X985" s="3"/>
      <c r="Y985" s="3"/>
    </row>
    <row r="986" spans="1:25" ht="12.75" x14ac:dyDescent="0.2">
      <c r="A986" s="3"/>
      <c r="S986" s="3"/>
      <c r="T986" s="3"/>
      <c r="U986" s="3"/>
      <c r="V986" s="3"/>
      <c r="W986" s="3"/>
      <c r="X986" s="3"/>
      <c r="Y986" s="3"/>
    </row>
    <row r="987" spans="1:25" ht="12.75" x14ac:dyDescent="0.2">
      <c r="A987" s="3"/>
      <c r="S987" s="3"/>
      <c r="T987" s="3"/>
      <c r="U987" s="3"/>
      <c r="V987" s="3"/>
      <c r="W987" s="3"/>
      <c r="X987" s="3"/>
      <c r="Y987" s="3"/>
    </row>
    <row r="988" spans="1:25" ht="12.75" x14ac:dyDescent="0.2">
      <c r="A988" s="3"/>
      <c r="S988" s="3"/>
      <c r="T988" s="3"/>
      <c r="U988" s="3"/>
      <c r="V988" s="3"/>
      <c r="W988" s="3"/>
      <c r="X988" s="3"/>
      <c r="Y988" s="3"/>
    </row>
    <row r="989" spans="1:25" ht="12.75" x14ac:dyDescent="0.2">
      <c r="A989" s="3"/>
      <c r="S989" s="3"/>
      <c r="T989" s="3"/>
      <c r="U989" s="3"/>
      <c r="V989" s="3"/>
      <c r="W989" s="3"/>
      <c r="X989" s="3"/>
      <c r="Y989" s="3"/>
    </row>
    <row r="990" spans="1:25" ht="12.75" x14ac:dyDescent="0.2">
      <c r="A990" s="3"/>
      <c r="S990" s="3"/>
      <c r="T990" s="3"/>
      <c r="U990" s="3"/>
      <c r="V990" s="3"/>
      <c r="W990" s="3"/>
      <c r="X990" s="3"/>
      <c r="Y990" s="3"/>
    </row>
    <row r="991" spans="1:25" ht="12.75" x14ac:dyDescent="0.2">
      <c r="A991" s="3"/>
      <c r="S991" s="3"/>
      <c r="T991" s="3"/>
      <c r="U991" s="3"/>
      <c r="V991" s="3"/>
      <c r="W991" s="3"/>
      <c r="X991" s="3"/>
      <c r="Y991" s="3"/>
    </row>
    <row r="992" spans="1:25" ht="12.75" x14ac:dyDescent="0.2">
      <c r="A992" s="3"/>
      <c r="S992" s="3"/>
      <c r="T992" s="3"/>
      <c r="U992" s="3"/>
      <c r="V992" s="3"/>
      <c r="W992" s="3"/>
      <c r="X992" s="3"/>
      <c r="Y992" s="3"/>
    </row>
    <row r="993" spans="1:25" ht="12.75" x14ac:dyDescent="0.2">
      <c r="A993" s="3"/>
      <c r="S993" s="3"/>
      <c r="T993" s="3"/>
      <c r="U993" s="3"/>
      <c r="V993" s="3"/>
      <c r="W993" s="3"/>
      <c r="X993" s="3"/>
      <c r="Y993" s="3"/>
    </row>
    <row r="994" spans="1:25" ht="12.75" x14ac:dyDescent="0.2">
      <c r="A994" s="3"/>
      <c r="S994" s="3"/>
      <c r="T994" s="3"/>
      <c r="U994" s="3"/>
      <c r="V994" s="3"/>
      <c r="W994" s="3"/>
      <c r="X994" s="3"/>
      <c r="Y994" s="3"/>
    </row>
    <row r="995" spans="1:25" ht="12.75" x14ac:dyDescent="0.2">
      <c r="A995" s="3"/>
      <c r="S995" s="3"/>
      <c r="T995" s="3"/>
      <c r="U995" s="3"/>
      <c r="V995" s="3"/>
      <c r="W995" s="3"/>
      <c r="X995" s="3"/>
      <c r="Y995" s="3"/>
    </row>
    <row r="996" spans="1:25" ht="12.75" x14ac:dyDescent="0.2">
      <c r="A996" s="3"/>
      <c r="S996" s="3"/>
      <c r="T996" s="3"/>
      <c r="U996" s="3"/>
      <c r="V996" s="3"/>
      <c r="W996" s="3"/>
      <c r="X996" s="3"/>
      <c r="Y996" s="3"/>
    </row>
    <row r="997" spans="1:25" ht="12.75" x14ac:dyDescent="0.2">
      <c r="A997" s="3"/>
      <c r="S997" s="3"/>
      <c r="T997" s="3"/>
      <c r="U997" s="3"/>
      <c r="V997" s="3"/>
      <c r="W997" s="3"/>
      <c r="X997" s="3"/>
      <c r="Y997" s="3"/>
    </row>
    <row r="998" spans="1:25" ht="12.75" x14ac:dyDescent="0.2">
      <c r="A998" s="3"/>
      <c r="S998" s="3"/>
      <c r="T998" s="3"/>
      <c r="U998" s="3"/>
      <c r="V998" s="3"/>
      <c r="W998" s="3"/>
      <c r="X998" s="3"/>
      <c r="Y998" s="3"/>
    </row>
    <row r="999" spans="1:25" ht="12.75" x14ac:dyDescent="0.2">
      <c r="A999" s="3"/>
      <c r="S999" s="3"/>
      <c r="T999" s="3"/>
      <c r="U999" s="3"/>
      <c r="V999" s="3"/>
      <c r="W999" s="3"/>
      <c r="X999" s="3"/>
      <c r="Y999" s="3"/>
    </row>
    <row r="1000" spans="1:25" ht="12.75" x14ac:dyDescent="0.2">
      <c r="A1000" s="3"/>
      <c r="S1000" s="3"/>
      <c r="T1000" s="3"/>
      <c r="U1000" s="3"/>
      <c r="V1000" s="3"/>
      <c r="W1000" s="3"/>
      <c r="X1000" s="3"/>
      <c r="Y1000" s="3"/>
    </row>
  </sheetData>
  <mergeCells count="17">
    <mergeCell ref="B2:C2"/>
    <mergeCell ref="D2:F2"/>
    <mergeCell ref="G2:I2"/>
    <mergeCell ref="J2:L2"/>
    <mergeCell ref="M2:O2"/>
    <mergeCell ref="B3:C3"/>
    <mergeCell ref="B4:B6"/>
    <mergeCell ref="B7:B9"/>
    <mergeCell ref="B12:C12"/>
    <mergeCell ref="D12:J12"/>
    <mergeCell ref="B17:B19"/>
    <mergeCell ref="K12:Q12"/>
    <mergeCell ref="Y32:AE32"/>
    <mergeCell ref="B13:C13"/>
    <mergeCell ref="B14:B16"/>
    <mergeCell ref="R12:X12"/>
    <mergeCell ref="Y12:AE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D571A46E-B60D-4EF9-B3EF-71BACB2F7A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1786BB-7C3A-45CD-9C60-E09D75A2E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A12B8C-C374-4A0F-80C4-2CE0DB9A13D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0854583-e8b9-4690-a1a2-eb7ab5550522"/>
    <ds:schemaRef ds:uri="http://schemas.microsoft.com/office/infopath/2007/PartnerControls"/>
    <ds:schemaRef ds:uri="http://www.w3.org/XML/1998/namespace"/>
    <ds:schemaRef ds:uri="http://purl.org/dc/terms/"/>
    <ds:schemaRef ds:uri="4880f26e-43d7-45dc-b588-b82ad3ecb4a6"/>
    <ds:schemaRef ds:uri="c16cb336-8bab-44e3-abdb-1a235abbc4f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Índice</vt:lpstr>
      <vt:lpstr>1. Personal del Grupo</vt:lpstr>
      <vt:lpstr>2. Movilidades</vt:lpstr>
      <vt:lpstr>3. Dotación</vt:lpstr>
      <vt:lpstr>4. Diversidad</vt:lpstr>
      <vt:lpstr>5. Diversidad en órganos de g</vt:lpstr>
      <vt:lpstr>6. Personas en situación de d</vt:lpstr>
      <vt:lpstr>7. Incidentes de discriminación</vt:lpstr>
      <vt:lpstr>8. Beneficios Postnatal</vt:lpstr>
      <vt:lpstr>9. Nuevas contrataciones de e</vt:lpstr>
      <vt:lpstr>10. Rotación</vt:lpstr>
      <vt:lpstr>11. Iniciativas clima</vt:lpstr>
      <vt:lpstr>12. Brecha salarial</vt:lpstr>
      <vt:lpstr>13. Negociación Colectiva</vt:lpstr>
      <vt:lpstr>14. Capacitaciones</vt:lpstr>
      <vt:lpstr>15. Formación</vt:lpstr>
      <vt:lpstr>16. Formación (2)</vt:lpstr>
      <vt:lpstr>17. Ev Desempeño</vt:lpstr>
      <vt:lpstr>18. ROIHC</vt:lpstr>
      <vt:lpstr>19. Salud y seguridad</vt:lpstr>
      <vt:lpstr>20. Ausentismo</vt:lpstr>
      <vt:lpstr>21. Índice de frecuencia de acc</vt:lpstr>
      <vt:lpstr>22. Índice de gravedad</vt:lpstr>
      <vt:lpstr>23. Comparativo Tasa de Acciden</vt:lpstr>
      <vt:lpstr>24. Beneficios</vt:lpstr>
      <vt:lpstr>25. Resultados del monitoreo AS</vt:lpstr>
      <vt:lpstr>26. Proveedores</vt:lpstr>
      <vt:lpstr>27. Número de proveedores </vt:lpstr>
      <vt:lpstr>28. Prontitud en el pago de fac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2024-06-06T13:56:42Z</dcterms:created>
  <dcterms:modified xsi:type="dcterms:W3CDTF">2025-03-31T18:30:50Z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1-Uso Interno</vt:lpwstr>
  </property>
</Properties>
</file>